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5480" windowHeight="7665" activeTab="0"/>
  </bookViews>
  <sheets>
    <sheet name="Hoja1" sheetId="1" r:id="rId1"/>
    <sheet name="Hoja2" sheetId="2" r:id="rId2"/>
    <sheet name="Hoja3" sheetId="3" r:id="rId3"/>
    <sheet name="Hoja4" sheetId="4" r:id="rId4"/>
  </sheets>
  <definedNames>
    <definedName name="Z_0D31F655_5733_48AE_BE57_1767ABBE4C2A_.wvu.FilterData" localSheetId="0" hidden="1">'Hoja1'!$A$7:$V$48</definedName>
    <definedName name="Z_11A45860_46FE_474C_A002_6DEDD317338C_.wvu.FilterData" localSheetId="0" hidden="1">'Hoja1'!$A$7:$V$48</definedName>
    <definedName name="Z_20EDDE69_BD8D_4F4D_ABAD_A7135ABECD3D_.wvu.FilterData" localSheetId="0" hidden="1">'Hoja1'!$A$7:$V$48</definedName>
    <definedName name="Z_210856A3_9B79_4A1D_84D8_B66CA2C99A5C_.wvu.FilterData" localSheetId="0" hidden="1">'Hoja1'!$A$7:$V$48</definedName>
    <definedName name="Z_29F476CF_6413_4DCA_A298_829BC5E280C2_.wvu.FilterData" localSheetId="0" hidden="1">'Hoja1'!$A$7:$V$48</definedName>
    <definedName name="Z_2D809659_7630_491B_AFFF_2C1DBC4A78D8_.wvu.FilterData" localSheetId="0" hidden="1">'Hoja1'!$A$7:$V$48</definedName>
    <definedName name="Z_2FF26ADE_C482_42FB_B1B1_D87A743A30C5_.wvu.FilterData" localSheetId="0" hidden="1">'Hoja1'!$A$7:$V$48</definedName>
    <definedName name="Z_3CA84B38_6CAA_4417_AA5E_5B5857E00E78_.wvu.FilterData" localSheetId="0" hidden="1">'Hoja1'!$A$7:$V$48</definedName>
    <definedName name="Z_3CAAF006_D795_47AF_B6AE_E89B7EC8A2F9_.wvu.FilterData" localSheetId="0" hidden="1">'Hoja1'!$A$7:$V$48</definedName>
    <definedName name="Z_41916DDB_80A5_4B0F_B0EC_33FCACC135E6_.wvu.FilterData" localSheetId="0" hidden="1">'Hoja1'!$A$7:$V$48</definedName>
    <definedName name="Z_49509633_582F_4F71_9DCF_239ECA54FE05_.wvu.FilterData" localSheetId="0" hidden="1">'Hoja1'!$A$7:$V$48</definedName>
    <definedName name="Z_4AB7EBE9_5153_421C_9BE7_BA04F397BB75_.wvu.FilterData" localSheetId="0" hidden="1">'Hoja1'!$A$7:$V$48</definedName>
    <definedName name="Z_5493A6E0_1D32_4504_8DAB_36DC08159FFD_.wvu.FilterData" localSheetId="0" hidden="1">'Hoja1'!$A$7:$V$48</definedName>
    <definedName name="Z_57AB817A_0636_4892_8568_75BBE91A992B_.wvu.FilterData" localSheetId="0" hidden="1">'Hoja1'!$A$7:$V$48</definedName>
    <definedName name="Z_67A086B3_9616_4573_AEEB_64D2E0870C4C_.wvu.FilterData" localSheetId="0" hidden="1">'Hoja1'!$A$7:$V$48</definedName>
    <definedName name="Z_7165841C_8D13_4236_82C9_FEDA3871F571_.wvu.FilterData" localSheetId="0" hidden="1">'Hoja1'!$A$7:$V$48</definedName>
    <definedName name="Z_7850E1E5_B0DC_4948_98F3_7AE3689BF7F1_.wvu.FilterData" localSheetId="0" hidden="1">'Hoja1'!$A$7:$V$48</definedName>
    <definedName name="Z_7C68E384_21BF_4863_BCB0_A14B212BE09B_.wvu.FilterData" localSheetId="0" hidden="1">'Hoja1'!$A$7:$V$48</definedName>
    <definedName name="Z_7F9FE5E2_4887_4B54_995A_F31A8FA0C7B8_.wvu.FilterData" localSheetId="0" hidden="1">'Hoja1'!$A$7:$V$48</definedName>
    <definedName name="Z_815607D4_EF82_4438_8BFC_3A3317071FA0_.wvu.FilterData" localSheetId="0" hidden="1">'Hoja1'!$A$7:$V$48</definedName>
    <definedName name="Z_835EAC5F_8DE2_4E4E_A8C9_7437DF1847A7_.wvu.FilterData" localSheetId="0" hidden="1">'Hoja1'!$A$7:$V$48</definedName>
    <definedName name="Z_83E34B7C_6DC6_40CD_B1D8_43347BDAB13F_.wvu.FilterData" localSheetId="0" hidden="1">'Hoja1'!$A$7:$V$48</definedName>
    <definedName name="Z_8FA34525_8549_4A16_8D0D_3325D4647030_.wvu.FilterData" localSheetId="0" hidden="1">'Hoja1'!$A$7:$V$48</definedName>
    <definedName name="Z_8FEC3912_7EEA_46E5_B6A3_740081B2C21E_.wvu.FilterData" localSheetId="0" hidden="1">'Hoja1'!$A$7:$V$48</definedName>
    <definedName name="Z_92453F9F_A6D7_4F47_B2DC_75E9EE7494D2_.wvu.FilterData" localSheetId="0" hidden="1">'Hoja1'!$A$7:$V$48</definedName>
    <definedName name="Z_A350A8BA_5DE2_419C_ADD5_E6760259349F_.wvu.FilterData" localSheetId="0" hidden="1">'Hoja1'!$A$7:$V$48</definedName>
    <definedName name="Z_A518835E_ACAD_4CEE_A086_2C93B855E70D_.wvu.FilterData" localSheetId="0" hidden="1">'Hoja1'!$A$7:$V$48</definedName>
    <definedName name="Z_A587C552_A03B_4AC8_9EE4_E883E190A8AC_.wvu.FilterData" localSheetId="0" hidden="1">'Hoja1'!$A$7:$V$48</definedName>
    <definedName name="Z_ABCC65F4_21BC_4412_9FEC_E30BBDC6D04D_.wvu.FilterData" localSheetId="0" hidden="1">'Hoja1'!$A$7:$V$48</definedName>
    <definedName name="Z_B4597CA2_6894_4CDF_AE3D_58134BCE08FB_.wvu.FilterData" localSheetId="0" hidden="1">'Hoja1'!$A$7:$V$48</definedName>
    <definedName name="Z_BFF791EF_C68F_41CE_9A86_62EC5FC9FB1F_.wvu.FilterData" localSheetId="0" hidden="1">'Hoja1'!$A$7:$V$48</definedName>
    <definedName name="Z_C3C3203B_8290_4555_B649_E16E48E9C7CC_.wvu.FilterData" localSheetId="0" hidden="1">'Hoja1'!$A$7:$V$48</definedName>
    <definedName name="Z_C5787558_4554_4DC0_9D61_0139A77F001E_.wvu.FilterData" localSheetId="0" hidden="1">'Hoja1'!$A$7:$V$48</definedName>
    <definedName name="Z_D19034E0_6191_47B4_8706_1EADE234D5F7_.wvu.FilterData" localSheetId="0" hidden="1">'Hoja1'!$A$7:$V$48</definedName>
    <definedName name="Z_DE535203_1A74_419F_BEAC_6406138BE68F_.wvu.FilterData" localSheetId="0" hidden="1">'Hoja1'!$A$7:$V$48</definedName>
    <definedName name="Z_DF7F5A00_B3F1_4E4C_A73E_B13297204159_.wvu.FilterData" localSheetId="0" hidden="1">'Hoja1'!$A$7:$V$48</definedName>
    <definedName name="Z_E410FEAA_082E_4377_8290_34A759FB76C1_.wvu.FilterData" localSheetId="0" hidden="1">'Hoja1'!$A$7:$V$48</definedName>
    <definedName name="Z_EBD9B625_6052_4723_A4B5_EFA2568220EE_.wvu.FilterData" localSheetId="0" hidden="1">'Hoja1'!$A$7:$V$48</definedName>
    <definedName name="Z_EC56DAAF_D14F_467C_BE3C_62357AEE1FE8_.wvu.FilterData" localSheetId="0" hidden="1">'Hoja1'!$A$7:$V$48</definedName>
    <definedName name="Z_EC9B266E_7DEC_4E52_BEAD_0305FC8A4EAF_.wvu.FilterData" localSheetId="0" hidden="1">'Hoja1'!$A$7:$V$48</definedName>
    <definedName name="Z_F0EE1A38_D715_415D_9E0E_5C367CFF63E3_.wvu.FilterData" localSheetId="0" hidden="1">'Hoja1'!$A$7:$V$48</definedName>
    <definedName name="Z_F17381D4_D4EE_468A_8543_67F38D5DE3DF_.wvu.FilterData" localSheetId="0" hidden="1">'Hoja1'!$A$7:$V$48</definedName>
    <definedName name="Z_F38ECB42_3AEC_491C_9A6A_17888CF4D669_.wvu.FilterData" localSheetId="0" hidden="1">'Hoja1'!$A$7:$V$48</definedName>
    <definedName name="Z_F8F5EB6E_7E45_4AA7_9EC0_298AFD441E51_.wvu.FilterData" localSheetId="0" hidden="1">'Hoja1'!$A$7:$V$48</definedName>
    <definedName name="Z_FB244C91_ABC6_4B59_BA8A_F9C97ECE66ED_.wvu.FilterData" localSheetId="0" hidden="1">'Hoja1'!$A$7:$V$48</definedName>
    <definedName name="Z_FEFBE915_F10D_449E_B7B8_B5D391648E94_.wvu.Cols" localSheetId="0" hidden="1">'Hoja1'!$Z:$Z</definedName>
    <definedName name="Z_FEFBE915_F10D_449E_B7B8_B5D391648E94_.wvu.FilterData" localSheetId="0" hidden="1">'Hoja1'!$A$7:$V$48</definedName>
    <definedName name="Z_FEFBE915_F10D_449E_B7B8_B5D391648E94_.wvu.Rows" localSheetId="0" hidden="1">'Hoja1'!$8:$9,'Hoja1'!$11:$11,'Hoja1'!$20:$20,'Hoja1'!$30:$33,'Hoja1'!$38:$38,'Hoja1'!$64:$105</definedName>
  </definedNames>
  <calcPr fullCalcOnLoad="1"/>
</workbook>
</file>

<file path=xl/sharedStrings.xml><?xml version="1.0" encoding="utf-8"?>
<sst xmlns="http://schemas.openxmlformats.org/spreadsheetml/2006/main" count="736" uniqueCount="312">
  <si>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</si>
  <si>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</si>
  <si>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</si>
  <si>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</si>
  <si>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</si>
  <si>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</si>
  <si>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</si>
  <si>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</si>
  <si>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</si>
  <si>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</si>
  <si>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</si>
  <si>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</si>
  <si>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</si>
  <si>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</si>
  <si>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</si>
  <si>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</si>
  <si>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</si>
  <si>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</si>
  <si>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</si>
  <si>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</si>
  <si>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</si>
  <si>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</si>
  <si>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</si>
  <si>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</si>
  <si>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</si>
  <si>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</si>
  <si>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</si>
  <si>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</si>
  <si>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</si>
  <si>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</si>
  <si>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</si>
  <si>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</si>
  <si>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SER MODELO DE GESTIÓN PÚBLICA EN EL SECTOR SOCIAL</t>
  </si>
  <si>
    <t>DIRECCIONAMIENTO ESTRATÉGICO</t>
  </si>
  <si>
    <t>EFICACIA</t>
  </si>
  <si>
    <t>Porcentual</t>
  </si>
  <si>
    <t>Semestral</t>
  </si>
  <si>
    <t>Diseñar, Desarrollar y Mantener el Sistema de Gestión de Calidad y MECI</t>
  </si>
  <si>
    <t>EDES03</t>
  </si>
  <si>
    <t>Anual</t>
  </si>
  <si>
    <t xml:space="preserve">FORTALECER LOS MECANISMOS DE COMUNICACIÓN ORGANIZACIONAL E INFORMATIVA PARA PROYECTAR LOS RESULTADOS DE LA GESTIÓN DE LA ENTIDAD </t>
  </si>
  <si>
    <t>Fortalecer el proceso de comunicación del Fondo Pasivo Social de FCN, a través de los componentes de comunicación organizacional e informativa para mejorar la interacción interna y externa de la Entidad  y favorecer el logro de sus objetivos institucionales.</t>
  </si>
  <si>
    <t>EFECTIVIDAD</t>
  </si>
  <si>
    <t>EDES01</t>
  </si>
  <si>
    <t>(No.de encuestas con calificación satisfactoria / No. total de  encuestas aplicadas)*100</t>
  </si>
  <si>
    <t>ATENCIÓN AL USUARIO</t>
  </si>
  <si>
    <t>EAAU01</t>
  </si>
  <si>
    <t>trimestral</t>
  </si>
  <si>
    <t>95%</t>
  </si>
  <si>
    <t>Dar respuesta oportuna  a las solicitudes, quejas y reclamos  de nuestros usuarios.</t>
  </si>
  <si>
    <t>EAAU02</t>
  </si>
  <si>
    <t>100%</t>
  </si>
  <si>
    <t>GARANTIZAR Y OPTIMIZAR LA PRESTACIÓN DEL SERVICIO DE SALUD A TODOS LOS CLIENTES A TRAVÉS DE LA EFECTIVA ADMINISTRACIÓN DE LOS MISMOS</t>
  </si>
  <si>
    <t>Brindar a nuestros usuarios calidad, eficiencia y oportunidad en la prestación de los Servicios de Salud</t>
  </si>
  <si>
    <t>GESTIÓN DE SERVICIOS DE SALUD</t>
  </si>
  <si>
    <t>EFICIENCIA</t>
  </si>
  <si>
    <t>EGSS01</t>
  </si>
  <si>
    <t>Porcentaje</t>
  </si>
  <si>
    <t>GARANTIZAR DE FORMA OPORTUNA EL RECONOCIMIENTO Y PAGO DE PRESTACIONES ECONÓMICAS DE ACUERDO CON EL MARCO LEGAL</t>
  </si>
  <si>
    <t>Brindar a nuestros usuarios servicios con eficiencia, eficacia y oportunidad para el reconocimiento de prestaciones sociales</t>
  </si>
  <si>
    <t>GESTIÓN DE PRESTACIONES ECONÓMICAS</t>
  </si>
  <si>
    <t>EGPE01</t>
  </si>
  <si>
    <t>Generar las nóminas de Pensionados aplicando el 100% de las novedades con oportunidad, eficiencia y eficacia</t>
  </si>
  <si>
    <t>EGPE02</t>
  </si>
  <si>
    <t>FORTALECER LA  ADMINISTRACIÓN DE LOS BIENES DE LA ENTIDAD Y LA ÓPTIMA GESTIÓN DE LOS RECURSOS</t>
  </si>
  <si>
    <t>5.3</t>
  </si>
  <si>
    <t>Administrar adecuadamente los Bienes Muebles e Inmuebles recibidos en transferencia de los extintos FCN</t>
  </si>
  <si>
    <t>GESTIÓN DE BIENES TRANSFERIDOS</t>
  </si>
  <si>
    <t xml:space="preserve">EFICACIA
</t>
  </si>
  <si>
    <t>EGBT01</t>
  </si>
  <si>
    <t>COMERCIALIZACION DE BIENES  TRANSFERIDOS</t>
  </si>
  <si>
    <t>porcentual</t>
  </si>
  <si>
    <t>anual</t>
  </si>
  <si>
    <t>Diseñar, Desarrollar y Mantener los planes de gestión humana, en procura de fortalecer la administración del talento humano del FPS</t>
  </si>
  <si>
    <t>GESTIÓN DE SERVICIOS ADMINISTRATIVOS</t>
  </si>
  <si>
    <t>EGSA01</t>
  </si>
  <si>
    <t>ATENCIÓN A SOLICITUDES DE MEJORAMIENTO DE AMBIENTE DE TRABAJO</t>
  </si>
  <si>
    <t>(Número de mantenimientos ejecutados  / Número de mantenimientos programados)*100</t>
  </si>
  <si>
    <t>FORTALECIMIENTO A LA ADECUADA ADMINISTRACIÓN DE LOS BIENES DE LA ENTIDAD Y LA OPTIMA GESTION DE LOS RECURSOS</t>
  </si>
  <si>
    <t xml:space="preserve">Diseñar e implementar planes de mantenimiento preventivo y correctivo a los bienes de la Entidad </t>
  </si>
  <si>
    <t>EGSA02</t>
  </si>
  <si>
    <t>MANTENIMIENTO PREVENTIVO</t>
  </si>
  <si>
    <t>(Número de  mantenimientos  del plan  de mantenimiento ejecutados/ Nro. de mantenimientos programados en el plan de mantenimiento)*100</t>
  </si>
  <si>
    <t>FORTALECIMIENTO A LA ADECUADA ADMINISTRACION DE LOS BIENES DE LA ENTIDAD Y LA OPTIMA GESTION DE LOS RECURSOS</t>
  </si>
  <si>
    <t>Adelantar tareas de soporte para el desarrollo de las funciones de la Entidad y para la protección de sus bienes</t>
  </si>
  <si>
    <t>Optimizar los recursos presupuestales, para satisfacer oportunamente las necesidades de funcionamiento.</t>
  </si>
  <si>
    <t>GESTION DE COMPRAS Y CONTRATACION</t>
  </si>
  <si>
    <t>Desarrollar  el proceso de contratación garantizando el cumplimiento de las fases respectivas y la satisfacción de  las necesidades de la Entidad.</t>
  </si>
  <si>
    <t>EGCC02</t>
  </si>
  <si>
    <t>semestral</t>
  </si>
  <si>
    <t xml:space="preserve"> Fortalecer el proceso de comunicación del Fondo Pasivo Social de FCN,  a través de los componentes de comunicación organizacional e informativa para mejorar la interacción interna y externa de la Entidad y favorecer el logro de sus objetivos institucionales</t>
  </si>
  <si>
    <t>GESTIÓN DE COMPRAS Y CONTRATACIÓN</t>
  </si>
  <si>
    <t>EGCC03</t>
  </si>
  <si>
    <t>TRANSPARENCIA  EN LA CONTRATACION</t>
  </si>
  <si>
    <t>Número total de actuaciones de los procesos de contratación publicadas en la Web * 100 / Número de actuaciones de los procesos de contratación que requieren publicación a través de la Web</t>
  </si>
  <si>
    <t>EGSA03</t>
  </si>
  <si>
    <t xml:space="preserve">    PROTECCION DE BIENES MUEBLES</t>
  </si>
  <si>
    <t>(Nro de bienes muebles asegurados/Total de bienes muebles)*100</t>
  </si>
  <si>
    <t>GESTIÓN DE TALENTO HUMANO</t>
  </si>
  <si>
    <t>EGTH 01</t>
  </si>
  <si>
    <t>CUMPLIMIENTO PLAN DE CAPACITACIÓN</t>
  </si>
  <si>
    <t>EGTH 02</t>
  </si>
  <si>
    <t>PLANEACIÓN, EJECUCIÓN Y EVALUACIÓN DEL PLAN DE BIENESTAR SOCIAL</t>
  </si>
  <si>
    <t>(No. de planes  e informes de bienestar social realizados / No de planes  e informes  de bienestar social programados ) *100</t>
  </si>
  <si>
    <t>Brindar a nuestros funcionarios un ambiente de trabajo seguro y los medios necesarios para proteger y conservar la salud.</t>
  </si>
  <si>
    <t>EGTH 03</t>
  </si>
  <si>
    <t>PLANEACIÓN, EJECUCIÓN Y EVALUACIÓN DEL PLAN DE SALUD OCUPACIONAL</t>
  </si>
  <si>
    <t xml:space="preserve"> No. de planes e informes de salud ocupacional realizados / No. de Planes  e informes de salud ocupacional programados)*100</t>
  </si>
  <si>
    <t>5.1</t>
  </si>
  <si>
    <t>Fortalecer la reorganización financiera.</t>
  </si>
  <si>
    <t>GESTIÓN DE RECURSOS FINANCIEROS</t>
  </si>
  <si>
    <t>EGRF01</t>
  </si>
  <si>
    <t>EGRF02</t>
  </si>
  <si>
    <t>5.2</t>
  </si>
  <si>
    <t>Optimizar los recursos presupuestales, para satisfacer oportunamente las necesidades de funcionamiento</t>
  </si>
  <si>
    <t>EGRF03</t>
  </si>
  <si>
    <t>EGRF04</t>
  </si>
  <si>
    <t>Ejercitar o impugnar las acciones judiciales y administrativas necesarias para la defensa y protección de los intereses de la nación y del Fondo mismo</t>
  </si>
  <si>
    <t>GESTIÓN DE COBRO</t>
  </si>
  <si>
    <t>EGCB01</t>
  </si>
  <si>
    <t>EGCB02</t>
  </si>
  <si>
    <t>ASISTENCIA JURÍDICA</t>
  </si>
  <si>
    <t>Referencia</t>
  </si>
  <si>
    <t>MANTENER UN SISTEMA DE INFORMACIÓN EN LÍNEA CONFIABLE PARA TODOS LOS USUARIOS DEL FPS. QUE PERMITA UNA RETROALIMENTACIÓN CONSTANTE CON NUESTROS USUARIOS</t>
  </si>
  <si>
    <t>4.3</t>
  </si>
  <si>
    <t>Fortalecer el Sistema de Gestión Documental</t>
  </si>
  <si>
    <t>GESTIÓN DOCUMENTAL</t>
  </si>
  <si>
    <t>EFICIACIA</t>
  </si>
  <si>
    <t>EGDO01</t>
  </si>
  <si>
    <t>EGDO02</t>
  </si>
  <si>
    <t>EGDO03</t>
  </si>
  <si>
    <t>PORCENTAJE ARCHIVO DIGITALIZADO</t>
  </si>
  <si>
    <t>4.2</t>
  </si>
  <si>
    <t xml:space="preserve">Actualizar y sostener la plataforma tecnológica y los sistemas de información conforme a los requerimientos de la entidad   </t>
  </si>
  <si>
    <t>EGTS02</t>
  </si>
  <si>
    <t>MEDICIÓN Y MEJORA</t>
  </si>
  <si>
    <t>EMYM01</t>
  </si>
  <si>
    <t>EMYM02</t>
  </si>
  <si>
    <t>EMYM03</t>
  </si>
  <si>
    <t>EMYM04</t>
  </si>
  <si>
    <t>EMYM05</t>
  </si>
  <si>
    <t>DESEMPEÑO DEL SISTEMA INTEGRAL DE GESTIÓN</t>
  </si>
  <si>
    <t>Fortalecimiento de estrategias y mecanismos desarrollados con el fin de una mejora continua en la  gestión institucional</t>
  </si>
  <si>
    <t>SEGUIMIENTO Y EVALUACIÓN INDEPENDIENTE</t>
  </si>
  <si>
    <t xml:space="preserve">CUMPLIMIENTO PROCESO  DE COMPENSACION  </t>
  </si>
  <si>
    <t xml:space="preserve">CUMPLIMIENTO PROGRAMA DE AUDITORIAS MEDICAS </t>
  </si>
  <si>
    <t>(Nº de auditorias médicas realizadas / No. de auditorias médicas programadas )*100</t>
  </si>
  <si>
    <t>ESEI01</t>
  </si>
  <si>
    <t>NIVEL DE RAZONABILIDAD DE ACTIVOS</t>
  </si>
  <si>
    <t>NIVEL DE RAZONABILIDAD DE  PASIVOS</t>
  </si>
  <si>
    <t>EJECUCION  PRESUPUESTAL DE GASTOS DE FUNCIONAMIENTO</t>
  </si>
  <si>
    <t>(Valor  total de compromisos / Aforo Vigente)*100</t>
  </si>
  <si>
    <t>EJECUCION  PRESUPUESTO DE INGRESOS</t>
  </si>
  <si>
    <t>(Valor  total del recaudo efectivos / Aforo Vigente)*100</t>
  </si>
  <si>
    <t>GESTIÓN COTIZACIONES RECUADADAS</t>
  </si>
  <si>
    <t>(Valor total del recaudo  ejecutado durante el periodo / Valor total recaudo de cotizaciones  para el periodo )*100</t>
  </si>
  <si>
    <t xml:space="preserve">FORTALECER  LA ADECUADA ADMINISTRACION DE LOS BIENES DE LA ENTIDAD  Y LA OPTIMA GESTION DE LOS RECURSOS </t>
  </si>
  <si>
    <t xml:space="preserve"> No. de capacitacionesdel plan   gestionadas en el periodo  / No. de eventos de capacitación programados para  el periodo*100</t>
  </si>
  <si>
    <t>Número de bienes comercializados/número de bienes a comercializar)</t>
  </si>
  <si>
    <t>EGSS02</t>
  </si>
  <si>
    <t>(No. de  declaraciones de giro y compensación procesos de Giro y Compensación  presentados / No. de  procesos de Giro y compensación  establecidos)*100</t>
  </si>
  <si>
    <t>EFICIENCIA EN EL REPORTE DE INFORMES INSTITUCIONALES</t>
  </si>
  <si>
    <t>(No de informes presentados oportunamente / No de informes presentados   a entes de control  *100</t>
  </si>
  <si>
    <t>DIVULGACIÓN AUDIENCIA PÚBLICA DE RENDICIÓN DE CUENTAS</t>
  </si>
  <si>
    <t>EDES04</t>
  </si>
  <si>
    <t>GESTION DE COBRO PERSUASIVO</t>
  </si>
  <si>
    <t>6.1</t>
  </si>
  <si>
    <t>VERSION 3.0</t>
  </si>
  <si>
    <t>FECHA DE ACTUALIZACIÓN:  24 DE JUNIO DE 2010</t>
  </si>
  <si>
    <t>SISTEMA INTEGRAL DE GESTIÓN ( MECI - CALIDAD)</t>
  </si>
  <si>
    <t>SUMINISTRO DE SOPORTE TÉCNICO</t>
  </si>
  <si>
    <t>EFICIENCIA EN EL TRÁMITE DE PRESTACIONES ECONÓMICAS  - FERROCARRILES</t>
  </si>
  <si>
    <t>(No de prestaciones económicas reconocidas en términos de oportunidad / No. total de solicitudes de prestaciones económicas recibidas)*100.</t>
  </si>
  <si>
    <t>APLICACIÓN DE NOVEDADES DE NÓMINA - FERROCARRILES</t>
  </si>
  <si>
    <t>(Nº total de novedades aplicadas en la nómina / No. de solicitudes de novedades de nómina presentadas) *100.</t>
  </si>
  <si>
    <t xml:space="preserve">SEGUIMIENTO ACCIONES JUDICIALES </t>
  </si>
  <si>
    <t>(No. de procesos con seguimiento de interventoria  / Nro total de procesos  judiciales asignados a abogados externos)*100</t>
  </si>
  <si>
    <t>OPORTUNIDAD EN LA GESTIÓN DE COBRO COACTIVO</t>
  </si>
  <si>
    <t>(No. de procesos gestionados en términos de oportunidad / No. total de procesos activos de cobro coactivo)*100</t>
  </si>
  <si>
    <t>EAJU02</t>
  </si>
  <si>
    <t>LIQUIDACIÓN DE CONTRATOS</t>
  </si>
  <si>
    <t>PORCENTAJE DE CUMPLIMIENTO DEL PLAN ESTRATÉGICO</t>
  </si>
  <si>
    <t>INDICE DE PERCEPCIÓN DE AUDIENCIA PÚBLICA DE RENDICIÓN DE CUENTAS</t>
  </si>
  <si>
    <t>EDES02</t>
  </si>
  <si>
    <t>(No de informes  públicados en la página WEB / No. de audiencias públicas realizadas)*100</t>
  </si>
  <si>
    <t>REVISIÓN DEL SISTEMA INTEGRAL DE GESTIÓN</t>
  </si>
  <si>
    <t>Garantizar el seguimiento a los planes institucionales para el mejoramiento continuo de la entidad</t>
  </si>
  <si>
    <t>(Sumatoria del  % de avance de las metas del plan estratégico / Nro  de metas  establecidas en el plan)*100</t>
  </si>
  <si>
    <t>(Nro de Revisiones por la Dirección realizadas/ Nro. de revisiones por la Dirección programadas para el periodo)*100</t>
  </si>
  <si>
    <t>2897/33</t>
  </si>
  <si>
    <t>MODIFICACIONES AL PLAN DE COMPRAS</t>
  </si>
  <si>
    <t>No. de modificaciones al plan de compras  realizadas en el periodo</t>
  </si>
  <si>
    <t>No. de modificaciones</t>
  </si>
  <si>
    <t>máximo 8 modificaciones</t>
  </si>
  <si>
    <t>&lt;=4</t>
  </si>
  <si>
    <t>&gt;=5 y &lt;=  7</t>
  </si>
  <si>
    <t>8 &gt;=  y  &lt;=10</t>
  </si>
  <si>
    <t>&gt;=11</t>
  </si>
  <si>
    <t xml:space="preserve">                                                                                                                                                                                                                                      </t>
  </si>
  <si>
    <t>OPORTUNIDAD EN LA TRANSFERENCIA PRIMARIA DE DOCUMENTOS</t>
  </si>
  <si>
    <t>No. de transferencias primarias realizadas oportunamente / No. de transferencias primarias programadas para el periodo  * 100</t>
  </si>
  <si>
    <t>SEGUIMIENTO A LA ADMINISTRACIÓN DE ARCHIVOS DE GESTIÓN</t>
  </si>
  <si>
    <t>Número de unidades documentales digitalizadas / Número de unidades documentales programadas para el periodo*100</t>
  </si>
  <si>
    <t>70%</t>
  </si>
  <si>
    <t>Dias</t>
  </si>
  <si>
    <t>EAAU03</t>
  </si>
  <si>
    <t>&gt;=50% y  ; &lt;71</t>
  </si>
  <si>
    <t>EAAU04</t>
  </si>
  <si>
    <t>&gt;=50% y  ; &lt;72</t>
  </si>
  <si>
    <t>OPORTUNIDAD EN LA ATENCIÓN DE TRAMITES</t>
  </si>
  <si>
    <t>PORCENTAJE DE CARTERA VENCIDA</t>
  </si>
  <si>
    <t>Valor de la cartera vencida  / Valor total de la cartera de la entidad *100</t>
  </si>
  <si>
    <t>Realizar el cobro oportuno de los derechos económicos a favor de la entidad</t>
  </si>
  <si>
    <t>Número de deudores morosos con trámite de cobro persuasivo  / Número total de deudores morosos de la entidad *100</t>
  </si>
  <si>
    <t>ÍNDICE DE SATISFACCIÓN DEL  USUARIO POST - TRAMITE</t>
  </si>
  <si>
    <t>Número de  encuestas aplicadas con calificación satisfactorio / Nro. Total de encuestas aplicadas a los usuarios) * 100</t>
  </si>
  <si>
    <t>ÍNDICE DE SATISFACCIÓN DEL  ATENCIÓN PRESENCIAL</t>
  </si>
  <si>
    <t>Número de solicitudes atendidas en términos  de oportunidad /  Número total de solicitudes  radicadas durante el periodo evaluado.* 100</t>
  </si>
  <si>
    <t>OPORTUNIDAD EN LA ATENCIÓN DE QUEJAS Y RECLAMOS</t>
  </si>
  <si>
    <t>Sumatoria del tiempo de atención de las peticiones, quejas y reclamos / Número total de peticiones, quejas y reclamos radicados en el periodo.</t>
  </si>
  <si>
    <t>EFICACIA DE LAS ACCIONES CORRECTIVAS</t>
  </si>
  <si>
    <t>(Número de acciones correctivas eficaces / No. de acciones correctivas cumplidas)*100</t>
  </si>
  <si>
    <t>EFICACIA DE LAS ACCIONES PREVENTIVAS</t>
  </si>
  <si>
    <t>PORCENTAJE DE CUMPLIMIENTO DEL PLAN DE MEJORAMIENTO</t>
  </si>
  <si>
    <t>NIVEL DE CUMPLIMIENTO DEL PLAN  DE MANEJO DE RIESGOS</t>
  </si>
  <si>
    <t>(No. de dependencias   que administran adecuadamente su archivos de gestión / No. total de dependencias)*100</t>
  </si>
  <si>
    <t>41 INDICADORES</t>
  </si>
  <si>
    <t xml:space="preserve">NO ES OBJETO DE REPORTE DEBIDO A QUE EL INDICADOR ES DE FRECUENCIA DE MEDICIÓN ANUAL </t>
  </si>
  <si>
    <t>No aplica para el periodo a evaluar</t>
  </si>
  <si>
    <t>N/A</t>
  </si>
  <si>
    <t>No se han otorgado los recursos para la digitalización</t>
  </si>
  <si>
    <t>Durante el primer semestre de 2012, se presentaron ante el consorcio Fiduciario y de acuerdo con los terminos establecidos en el Decreto 2280/2004, 18 Declaraciones de Giro y Compensacion para un cumplimiento del 100%.</t>
  </si>
  <si>
    <t>Al momento del presenta reporte la CGR no ha efectuado auditoria de los Estados financieros del año 2011</t>
  </si>
  <si>
    <t>Al momento del presente reporte la CGR no ha efectuado auditoria de los Estados financieros del año 2011</t>
  </si>
  <si>
    <t>Durante el I semestre de 2012 se realizaron 1791 visitas de auditoria de servicios de salud de 1722 programadas para un cumplimiento del 104% de la meta establecida. El mayor número de visitas de auditoria realizadas se debe a la necesidad de desplazarse a los puntos de atención de servicios de salud en forma dicional a lo establecido para garantizar la adecuada prestación de los mismos</t>
  </si>
  <si>
    <t>Durante el Primer Semestre de 2012 se tramitaron un totral de 2.629 solicitudes por diferentes conceptos de prestaciones económicas diversas, derechos de petición y otros. Se aclara que se recibió un total aproximado de 2.750 solicitudes por varios conceptos, varios de los cuales a la fecha de corte presentaban solicitud del expediente al archivo general de la entidad, o esperando trámite de otra dependencia para resolver de fondo.</t>
  </si>
  <si>
    <t xml:space="preserve">Duaranete el primer semestre se aplicaron en las tres nóminas que atiende el proceso un total de 12.023 novedades; 11980 de FCN, 41 de San Juande Dios y 2 de Prosocial.  </t>
  </si>
  <si>
    <t>Este indicador corresponde al total recaudado durante este periodo con relacion al pago a contratistas para la prestacion de servicios medicos y campañas de promocion efecutado durante el primer semestre de 2012 , la diferencia corresponde al recaudo de junio que se compensa en el primer proceso del mes de julio del 2012.</t>
  </si>
  <si>
    <t>Durante el primer semestre se publicaron en la pagina  WEB 12 invitaciones públicas , 4 selecciones abreviadas, 1 licitación Pública que se totalizan para el objeto de reporte</t>
  </si>
  <si>
    <t>En el primer  periodo de 2012 se realizo los siguientes modificaciones al plan de compras: 1) con GAD 20122300008023 de feb 07 /12. 2) GAD 20122300009863 FEB 17/12. 3)  Resolucion 464 de feb 28/12 se adiciono plan de compras. 4) GAD 20122300017763 de marzo 22/12. 5) Resolución 960 de abril 02/12 adicionaron plan de compras  convenio de Puertos. 6) Resolucion 1795 mayo 31/12 adiciono el presupuesto plan de compras. 7)  GAD 20122300036683 JUNIO 20/12 - Carpeta 230,69,04 PLan de Compras 2012</t>
  </si>
  <si>
    <t xml:space="preserve">En el primer semestre de 2012. Gestión de servicios administrativos  realizo mantenimiento de la Infraestructura administrativa  en el edificio Estación de La Sabana, como es   mantenimientos  red eléctrica, cambios de tubos fluorescentes, cambios de balastros,  mantenimiento y limpieza  de lámparas, seguimientos a la fibra óptica que proporciona del servicio  de la comunicación,  instalación de canaleta,  extender   cable , instalación de tomas,  mantenimiento y seguimiento del funcionamiento de la planta eléctrica, arreglo de sillas,  limpieza de canales, mantenimiento de puestos de trabajo, corte e instalación de vidrios, arreglo de greca,  mantenimiento  a los baños, cambio de chapas, mantenimiento de líneas eléctricas. </t>
  </si>
  <si>
    <t>En el segundo semestre de 2011 se aseguraron 1531 items  con la compañía  la Previsora Seguros de la siguiente manera: tres (3) pólizas No. 1007035, 1030420, 1007036, 1006896, Seguro Automóviles Póliza Individual- Garantía póliza de  seguros de automóviles “Tipo de póliza Colectiva” No. 101000117- Póliza de Sustracción Póliza de datos No. 1003140 (107 intensa   Comunicación, 386 ítems Equipo Computación, 68 ítems  equipos maquinaria, 1 ítem de cable utp), póliza de rotura de maquinaria paliza de datos No. 1002247 (68 ítems), Póliza No. 1003611 Seguros Incendio Póliza de Datos Tradicionales (898 ítems de muebles enseres).</t>
  </si>
  <si>
    <t>La Oficina Asesora Jurídica informa que la Contratación  se encuentra en la etapa de liquidación de contratos así. Contratos suscritos 2009  total 133 y se liquidaron  122, Ordenes suscritas 2009 Total 59 y se liquidaron 58, contratos suscritos 2010 total 157 y se  liquidaron 19, contratos suscritos en 2011 total  113  y se liquidaron 4, vale aclarar que  a la fecha de conformidad con el art 11 de la Ley 1150 de 2007, nos encontramos en término legal  para efectuar la liquidación de los mismos. Además la mayoría de los contratos se encuentra en  término de ejecución.</t>
  </si>
  <si>
    <t>Se realizaron 490 soporte a usuarios de 490 solicitudes que  fueron recibidas</t>
  </si>
  <si>
    <t>El cumplimiento del Plan de Capacitacion fue del 100% porque se gestionaron y ejecutaron la totalidad de eventos de capacitacion programados.</t>
  </si>
  <si>
    <t>El nivel de eficacia en la Planeación, Ejecución y Evaluación del Plan de Bienestar fue del 100% por cuanto se ejecutaron los tres productos planeados: 1) Se formuló el Plan de Bienestar Social  con base en el diagnóstico de las necesidades, posteriormente fue presentado para estudio, análisis y evaluación  de la Comisión de Personal (Acta No. 02 del 30/03/2012), aprobado por el Director General el día 30/03/2012 y publicado en la página intranet.  2) Se elaboraron los dos informes de ejecución del Plan de Bienestar correspondientes a I y II Trimestre de 2012.</t>
  </si>
  <si>
    <t>La Eficacia en la Planeación, Ejecución y Evaluación del Plan de Salud Ocupacional fue del 100%; por cuanto se obtuvieron los siguientes resultados:
 1) El Plan de Salud Ocupacional,  fue formulado por el Proceso Gestión de Talento Humano con base en el diagnóstico de las necesidades, aprobado por el Director General y publicado en la página intranet de la Entidad.
 2) Se elaboraron los dos informes de Ejecución del Plan de Salud Ocupacional programados I y II trimestre de 2012.  Los resultados de estos informes fueron presentados para análisis y propuesta de mejora por parte del  Comité Institucional de Desarrollo Administrativo.</t>
  </si>
  <si>
    <t>GESTIÓN DE TIC´S</t>
  </si>
  <si>
    <t xml:space="preserve">Se realizaron 17 seguimientos  de los 18 programados, el segumeinto de subdirección de prestaciones sociales pidieron aplazarlo,; de los 17 uno el de contabilidad alcanza el 80% de items buenos </t>
  </si>
  <si>
    <t xml:space="preserve">Una vez realizado el seguimiento por el grupo de trabajo de control interno con corte a diciembre 31 de 2011 se evidencio la eficacia de 4 acciones preventivas asi: 2 de recursos financieros, 1 gestion documental y 1 medicion y mejora.  </t>
  </si>
  <si>
    <t>Se presentaron 1389 quejas durante el semestre de las cuales la sumatoria de los dias de respuesta fueron 8201 dias dando como promedio 5,9 dias de respuesta por cada queja, esta sumatoria cuanta con respuesta definitivas y respuesta inicial</t>
  </si>
  <si>
    <t>Este reporte no aplica, por cuanto su periodicidad es anual</t>
  </si>
  <si>
    <t>No se han aplicado la encuentas</t>
  </si>
  <si>
    <t>Durante el primer semestre de 2012  existe una base de datos con 703 procesos laborales, administrativos, civiles y penales asignados a abogados externos, los cuales cuentan en su totalidad con seguimientos mensuales hasta la fecha de reporte.</t>
  </si>
  <si>
    <t>No aplica para el periodo evaluado</t>
  </si>
  <si>
    <t>Se tabularon 2645 encuentas allegadas  a la oficina de Atención al usuario de las cuales todas tiene calificación buena</t>
  </si>
  <si>
    <t>En el  semestre de 2012 se realizaron 13 mantenimiento de : 10 mantenimientos a las  fotocopiadoras y 3 a impresoras  cumplimiento al contrato 059 de 2011 suscrito con CNA Sistemas &amp; Soluciones SAS.</t>
  </si>
  <si>
    <t>Durante el primer semestre de la vigencia 2012 el nivel de  cumplimiento del plan de mejoramiento se ubicó en el  56%. Con un rango de calificación mínimo.</t>
  </si>
  <si>
    <t>/ 30</t>
  </si>
  <si>
    <t>El desempeño del Sistema Integral de Gestión MECI - CALIDAD, se ubicó en el 77%. Con un rango de calificación Aceptable . Este resultado se obtuvo de calcular el promedio de los resultados de los 30 indicadores estratégicos  reportados para el periodo evaluado.</t>
  </si>
  <si>
    <t>Una vez realizado el seguimiento por el grupo de trabajo de control interno con corte a diciembre 31 de 2011 se evidencio la eficacia de 41 acciones correctivas de 61 cumplidas por los diferentes procesos; dichas evidencias estan soportadas en la matriz de seguimiento del plan de mejoramiento institucional.</t>
  </si>
  <si>
    <t>REPORTE INDICADORES ESTRATEGICOS SEGUNDO SEMESTRE 2012</t>
  </si>
  <si>
    <t>SEGUIMIENTO DEL INDICADOR</t>
  </si>
  <si>
    <t>AUDITOR</t>
  </si>
  <si>
    <t>No aplica para el periodo evaluado, toda vez que la unidad de medida es Anual</t>
  </si>
  <si>
    <t xml:space="preserve">Se evidencian las polizas asegurando 1531 bienes de 28,128 que posee en total el FPS, es debido a que solo quedan asegurados los bienes que ha adquirido el fondo por medio de ordenes de compra, los bienes que fueron adquiridos por transferencia de FCN no se han podido asegurar debido a que las aseguradoras los aceptan. </t>
  </si>
  <si>
    <t>Se evidencia que para el primer semestre de 2012 se realizaron 7 modificaciones al plan de compra del FPS</t>
  </si>
  <si>
    <t>YADINE CAUSIL</t>
  </si>
  <si>
    <t>Durante el segundo semestre de la vigencia 2011, se evidenciaron 41 acciones correctivas eficaces frente a 61 acciones correctivas cumplidas al 100% - Datos evidencias en el plan de mejoramiento institucional e informe de eficacia de acciones correctivas y preventivas del FPS memorando GCI20121100037023 de junio 21 de 2012 - se verifica el porcentaje de meta resultante y el informe de analisis del indicador con un rango de claificación minima del 71% frente a la meta programada del 95%</t>
  </si>
  <si>
    <t>Durante el segundo semestre de la vigencia 2011 se evidenciaron 4 acciones preventivas eficaces frente a 4 acciones preventivas cumplidas - datos evidencias en la matriz de seguimiento 2011, mapa de riesgos y el informe de resultado de la verificación de las auditorias del plan de manejo de riesgo segundo semestre de 2011 memorando GCI20121100015843 del 13 de marzo de 2012 - se verifica el porcentaje de la meta resultante y el informe de analisis del indicador con un rango de calificación satisfactorio y superior frente a la meta programada del 90%</t>
  </si>
  <si>
    <t xml:space="preserve">Durante el primer semestre de la vigencia 2012 el nivel de cumplimiento del plan de manejo de riesgos se ubico en el 76% con un rango de calificacion aceptable. </t>
  </si>
  <si>
    <t>Lina Morales</t>
  </si>
  <si>
    <t>El proceso durante el primer semestre de 2012 no realizo las encuestas post-tramite</t>
  </si>
  <si>
    <t>Durante el primer semestre de 2012 se presentaron 1389 quejas de las cuales la sumatoria de los dias fueron 8201 según consolidado de quejas y reclamos II semestre de 2012 para un promedio de dias 5,9.</t>
  </si>
  <si>
    <t>Para el primer semestre de 2012 se programaron 18 seguimientos a los archivos de gestion por proceso, de los cuales se realizaron 17 debido a que la subdireccion de Prestaciones sociales pidio aplazamiento para el seguimiento y el proceso de contabilidad presentento observaciones en la conservacion del archivo de gestion.</t>
  </si>
  <si>
    <t>Para el primer semestre de 2012 no se presento avance en la digitalizacion de la unidades documentales toda vez que a la fecha el proceso no cuenta con los recursos necesarios para la gestion.</t>
  </si>
  <si>
    <t xml:space="preserve">Se ejecutaron 14 trasferencias, se aplazaron las trasferencias de la oficina de Planeación y Sistemas, Subdirección de prestaciones Sociales; no se realizó la trasferencia  de prestaciones Económicas la funcionaria encargada se fue de licencia de maternidad
</t>
  </si>
  <si>
    <t>Para el primer semestre de 2012 se programaron 18 transferencias documentales del año 2010 de las cuales cumplieron 13 procesos quedando pendiente planeacion y sistemas, subdireccion de prestaciones sociales, contabilidad, atencion al usuario y gestion documental y prestaciones economicas.</t>
  </si>
  <si>
    <t>Se evidencia según matriz de plan de manejo de riesgo del primer semestre de 2012 que el nivel de cumplimiento fue del 65% con un rango de calificacion minimo.</t>
  </si>
  <si>
    <t>Se evidencia la ejecucion de los 3 productos programados asi: 1) Se formuló el Plan de Bienestar Social  con base en el diagnóstico de las necesidades, posteriormente fue presentado para estudio, análisis y evaluación  de la Comisión de Personal (Acta No. 02 del 30/03/2012), aprobado por el Director General el día 30/03/2012 y publicado en la página intranet.  2) Se elaboraron los dos informes de ejecución del Plan de Bienestar correspondientes a I y II Trimestre de 2012.</t>
  </si>
  <si>
    <t>Se evidencia la ejecucion de los 3 productos programados asi:
 1) El Plan de Salud Ocupacional,  fue formulado por el Proceso Gestión de Talento Humano con base en el diagnóstico de las necesidades, aprobado por el Director General y publicado en la página intranet de la Entidad.
 2) Se elaboraron los dos informes de Ejecución del Plan de Salud Ocupacional programados I y II trimestre de 2012.  Los mismos fueron presentados como insumo para presentacion del avance del P.D.A.</t>
  </si>
  <si>
    <t>Se evidencia que durante el primer semestre de 2012 el proceso cumplio a satisfacción la ejecución de plan de formación y entrenamiento que se tenia programado, realizando 19 capacitaciones asi: 5 en el primer trimestre y 14 en el segundo trimestre.</t>
  </si>
  <si>
    <t>(Promedio de los resultados  de los indicadores  estratégicos/100)*100</t>
  </si>
  <si>
    <t>Sumatoria del % de avance en la ejecución de las acciones preventivas/No  total de acciones preventivas vencidas.</t>
  </si>
  <si>
    <t>Sumatoria del % de avance en la ejecvución de las metas del plan/No  total de metas vencidas</t>
  </si>
  <si>
    <t>(Número de acciones preventivas eficaces/No.de acciones preventivas  cumplidas)*100</t>
  </si>
  <si>
    <t>Número de solicitudes de servicios de soporte técnico atendidas * 100/Número de solicitudes de soporte técnico recibidas</t>
  </si>
  <si>
    <t>(Cuantía tatal de pasivos sion salvedades  / valor de PASIVOS del balance de la vigencia auditada)*100</t>
  </si>
  <si>
    <t>(Total  de activos sin salvedades  en el informe de la CGR / valor de ACTIVOS del balance de la vigencia auditada)*100</t>
  </si>
  <si>
    <t>(No. de contratos liquidados bilateral  o  unilateralmente / Total de contratos celebrados)*100</t>
  </si>
  <si>
    <t>Se evidencia que se realizaron 490 soportes a usuarios según planillas archivadas en la serie documental 120.62.01</t>
  </si>
  <si>
    <t>Se evidencia según matriz del Plan de Mejoramiento Institucional del primer semestre de 2012 que el cumplimiento del plan se ubico en un 56% con un rango de calificacion minimo.</t>
  </si>
  <si>
    <t>A este indicador no se le hace seguimiento toda vez que su medición es anual; se recomiento realizar modificicacion o actualizacion de la hoja de vida del indicador debido a que su medicion debe realizarse semestralmente a fin de mostrar gestion.</t>
  </si>
  <si>
    <t>Se evidencia según base de datos de juridica con 703 procesos asi: laborales 607, administrativos 64 y 32 penales de los cuales estan asignados a abogados.</t>
  </si>
  <si>
    <t>Se evidencia mediante la intranet de la entidad 17 publicaciones asi: 12 invitaciones publicas, 4 selecciones abreviadas y una licitacion publica.</t>
  </si>
  <si>
    <t>Se evidencia que el numero de deudores morosos con trámite de cobro persuasivo con corte a 30 de mayo de 2012 se encontraba de la siguiente manera:  cuotas partes 59  y deudores al SGSSS 341, frente a los deudores morosos de la entidad conformada por cuotas partes 59 y deudores al SGSSS 795).  El numero de morosos de cuotas parte se envidencia frente a la base de datos de cobros y los del SGSSS segun sistema Safix.  Los morosos de inmuebles no se reportan toda vez que el proceso no ha realizado conciliacion con contabilidad desde el mes de Diciembre de 2011.</t>
  </si>
  <si>
    <t>Se evidencia el total recaudado durante el primer semestre de 2012 con relacion al pago de contratistas para la prestacion de servicios medicos y campañas de promocion.  La diferencia es del recaudo de junio que se compensa en el primer proceso del mes siguiente.</t>
  </si>
  <si>
    <t>Se evidencia que durante el I semestre de 2012 se presentaron 18 declaraciones de Giro y Compensación asi:  3 declaraciones por mes (Primer proceso, corrección, Segundo proceso)</t>
  </si>
  <si>
    <t xml:space="preserve">Durante el I semestre de 2012,  se pudo evidenciar  que se registraron en las nóminas de pensionados que se tramitan, un total de 12.023 novedades por diferentes conceptos, 11.980 de FCN, 41 de San Juan de Dios y 2 de Prosocial, del total de novedades recibidas. </t>
  </si>
  <si>
    <t xml:space="preserve">Número de deudores morosos con trámite de cobro persuasivo (conformada por (inmuebles a 29-Feb-12:  0,  cuotas partes 59  y deudores al SGSSS 341), frente a los deudores morosos de la entidad conformada por (inmuebles a 29-Feb-12: 5, cuotas partes 59  y deudores al SGSSS 795).  Se presenta un rango insatisfactorio debido a que los morosos al SGSSS se encuentran en una base que se esta depurando.                                                                                                                                                                                                                                                                                        </t>
  </si>
  <si>
    <r>
      <t>Valor de la cartera vencida conformada por</t>
    </r>
    <r>
      <rPr>
        <sz val="10"/>
        <color indexed="10"/>
        <rFont val="Bookman Old Style"/>
        <family val="1"/>
      </rPr>
      <t xml:space="preserve"> (inmuebles a 29-feb-12 $1.744.606</t>
    </r>
    <r>
      <rPr>
        <sz val="10"/>
        <rFont val="Bookman Old Style"/>
        <family val="1"/>
      </rPr>
      <t>,  cuotas partes $ 1,171,030,980 y deudores al SGSSS $ 3,536,350,000 ) / Valor total de la cartera de la entidad  conformada por (inmuebles a 29-Feb-12 $58.445.629 cuotas partes 5,657,308,932 y deudores al SGSSS $ 3,336,350)</t>
    </r>
  </si>
  <si>
    <t>No se  cuenta con la herramienta tecnologica por el momento para saber en el periodo evaluado; en este periodo se radicaron 23,627 entradas de las cuales el sistema de coorespondencia no da la estadistica de cuantas se resolvieron</t>
  </si>
  <si>
    <t>Se evidencia por medio del formato hoja de mantenimientos la ejecución de 515 mantenimientos los cuales no estan firmados por los solicitantes, el proceso no realiza programación que se avidenciable de dichos mantenimientos con el fin de constatar que los que se solicitaron fueron los que se ejecutaron.</t>
  </si>
  <si>
    <t>Al realizar el seguimiento NO se evidencio programación de los mantenimientos preventivos que se deben tener. Se evidencio la realización de 13 mantenimientos (10 a la fotocopiadora y 3 a impresoras)los cuales fueron correctivos y no preventivos.</t>
  </si>
  <si>
    <t>Se puede evidenciar que los procesos de cobro y contabilidad no tienen interaccion entre los procesos, los valores reportados por el proceso de cobro son diferentes al proceso financiero.</t>
  </si>
  <si>
    <t>Se evidencia acta 014 del 12 de junio de 2012 de la reunión de revisión por la dirección correspondiente al II semestre de 2012.  publicación en intranet.</t>
  </si>
  <si>
    <t>El proceso durante el primer semestre de 2012 se tabularon 2645 encuestas por la prestación del servicio del FPS, las cuales obtuvieron una calificación satisfactoria.</t>
  </si>
  <si>
    <t>Se evidencia mediante el aplicativo orfeo la recepción de 23627 entradas pero no se puede evidenciar la gestión que las mismas han tenido ni su oportunidad en la contestación.</t>
  </si>
  <si>
    <t>Se evidencia que durante el I semestre de 2012 se realizaron 1791 visitas de auditoria de servicios de salud de 1722 programadas, Se presenta un mayor número de visitas de auditoria realizadas debido a la necesidad de desplazarse a los puntos de atención de servicios de salud en forma dicional a lo establecido para garantizar la adecuada prestación de los mismos.  La información fue evidenciada en la base de datos informes de gestión consolidado I semestre de 2012.</t>
  </si>
  <si>
    <t>Se evidencia que durante el I semestre de 2012,  se tramitaron un total de 2629 solicitudes de 2750 que se recibieron por diferentes conceptos prestacionales. Las solicitudes que quedaron pendientes de tramitar, obedecen a que se esperaba gestión  o trámites de otras areas para decidir de fondo, o a la espera del cumplimiento de términos para resolver.  Evidencias segun base de datos consolidado gestión de prestaciones economicas I semestre de 2012.</t>
  </si>
  <si>
    <t>A la fecha del seguimiento no se le ha dado ejecución a la liquidación de los contratos desde el año 2009 pese a que en diferentes ocaciones se ha solicitado definir el termino que va a emplear la entidad para la liquidación de los mismo bilateral y unilateralmente.</t>
  </si>
  <si>
    <t>El desempeño del Sistema Integral de Gestión MECI-CALIDAD, se ubica en el 68% con un rango de calificación Minino.  Resultado que se obtiene de calcular el promedio de los resultados de 30 indicadores estrategicos evaluados con reportes del primer semestre de 2012.</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</si>
</sst>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240A]hh:mm:ss\ AM/PM"/>
  </numFmts>
  <fonts count="75">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sz val="12"/>
      <name val="Arial Narrow"/>
      <family val="2"/>
    </font>
    <font>
      <b/>
      <sz val="12"/>
      <name val="Arial Narrow"/>
      <family val="2"/>
    </font>
    <font>
      <b/>
      <sz val="8"/>
      <name val="Arial Narrow"/>
      <family val="2"/>
    </font>
    <font>
      <b/>
      <sz val="8"/>
      <color indexed="9"/>
      <name val="Arial Narrow"/>
      <family val="2"/>
    </font>
    <font>
      <sz val="8"/>
      <name val="Arial Narrow"/>
      <family val="2"/>
    </font>
    <font>
      <sz val="11"/>
      <name val="Arial Narrow"/>
      <family val="2"/>
    </font>
    <font>
      <sz val="12"/>
      <color indexed="8"/>
      <name val="Arial Narrow"/>
      <family val="2"/>
    </font>
    <font>
      <sz val="11"/>
      <color indexed="8"/>
      <name val="Arial Narrow"/>
      <family val="2"/>
    </font>
    <font>
      <sz val="10"/>
      <color indexed="8"/>
      <name val="Arial Narrow"/>
      <family val="2"/>
    </font>
    <font>
      <b/>
      <sz val="10"/>
      <color indexed="8"/>
      <name val="Arial Narrow"/>
      <family val="2"/>
    </font>
    <font>
      <b/>
      <sz val="11"/>
      <color indexed="8"/>
      <name val="Calibri"/>
      <family val="2"/>
    </font>
    <font>
      <sz val="9"/>
      <color indexed="8"/>
      <name val="Calibri"/>
      <family val="2"/>
    </font>
    <font>
      <sz val="8"/>
      <name val="Calibri"/>
      <family val="2"/>
    </font>
    <font>
      <sz val="11"/>
      <name val="Calibri"/>
      <family val="2"/>
    </font>
    <font>
      <sz val="18"/>
      <color indexed="8"/>
      <name val="Calibri"/>
      <family val="2"/>
    </font>
    <font>
      <sz val="11"/>
      <color indexed="60"/>
      <name val="Calibri"/>
      <family val="2"/>
    </font>
    <font>
      <sz val="9"/>
      <color indexed="60"/>
      <name val="Arial Narrow"/>
      <family val="2"/>
    </font>
    <font>
      <sz val="12"/>
      <color indexed="60"/>
      <name val="Arial Narrow"/>
      <family val="2"/>
    </font>
    <font>
      <sz val="11"/>
      <name val="Bookman Old Style"/>
      <family val="1"/>
    </font>
    <font>
      <b/>
      <sz val="11"/>
      <name val="Bookman Old Style"/>
      <family val="1"/>
    </font>
    <font>
      <sz val="10"/>
      <name val="Bookman Old Style"/>
      <family val="1"/>
    </font>
    <font>
      <b/>
      <sz val="10"/>
      <name val="Bookman Old Style"/>
      <family val="1"/>
    </font>
    <font>
      <sz val="10"/>
      <color indexed="10"/>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2"/>
      <color indexed="8"/>
      <name val="Calibri"/>
      <family val="2"/>
    </font>
    <font>
      <b/>
      <sz val="20"/>
      <color indexed="8"/>
      <name val="Calibri"/>
      <family val="2"/>
    </font>
    <font>
      <b/>
      <sz val="22"/>
      <color indexed="8"/>
      <name val="Calibri"/>
      <family val="2"/>
    </font>
    <font>
      <sz val="11"/>
      <color indexed="8"/>
      <name val="Bookman Old Style"/>
      <family val="1"/>
    </font>
    <font>
      <sz val="10"/>
      <color indexed="8"/>
      <name val="Bookman Old Style"/>
      <family val="1"/>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2"/>
      <color theme="1"/>
      <name val="Calibri"/>
      <family val="2"/>
    </font>
    <font>
      <b/>
      <sz val="20"/>
      <color theme="1"/>
      <name val="Calibri"/>
      <family val="2"/>
    </font>
    <font>
      <b/>
      <sz val="22"/>
      <color theme="1"/>
      <name val="Calibri"/>
      <family val="2"/>
    </font>
    <font>
      <sz val="11"/>
      <color theme="1"/>
      <name val="Bookman Old Style"/>
      <family val="1"/>
    </font>
    <font>
      <sz val="10"/>
      <color theme="1"/>
      <name val="Bookman Old Style"/>
      <family val="1"/>
    </font>
    <font>
      <sz val="12"/>
      <color theme="1"/>
      <name val="Calibri"/>
      <family val="2"/>
    </font>
  </fonts>
  <fills count="7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12"/>
        <bgColor indexed="64"/>
      </patternFill>
    </fill>
    <fill>
      <patternFill patternType="solid">
        <fgColor rgb="FFFFFF99"/>
        <bgColor indexed="64"/>
      </patternFill>
    </fill>
    <fill>
      <patternFill patternType="solid">
        <fgColor theme="3" tint="0.7999799847602844"/>
        <bgColor indexed="64"/>
      </patternFill>
    </fill>
    <fill>
      <patternFill patternType="solid">
        <fgColor rgb="FFCCFFCC"/>
        <bgColor indexed="64"/>
      </patternFill>
    </fill>
    <fill>
      <patternFill patternType="solid">
        <fgColor rgb="FFFFDCB9"/>
        <bgColor indexed="64"/>
      </patternFill>
    </fill>
    <fill>
      <patternFill patternType="solid">
        <fgColor rgb="FFDDDDFF"/>
        <bgColor indexed="64"/>
      </patternFill>
    </fill>
    <fill>
      <patternFill patternType="solid">
        <fgColor theme="0"/>
        <bgColor indexed="64"/>
      </patternFill>
    </fill>
    <fill>
      <patternFill patternType="solid">
        <fgColor rgb="FFFFFF00"/>
        <bgColor indexed="64"/>
      </patternFill>
    </fill>
    <fill>
      <patternFill patternType="solid">
        <fgColor theme="6" tint="0.5999900102615356"/>
        <bgColor indexed="64"/>
      </patternFill>
    </fill>
    <fill>
      <patternFill patternType="solid">
        <fgColor theme="3" tint="0.39998000860214233"/>
        <bgColor indexed="64"/>
      </patternFill>
    </fill>
    <fill>
      <patternFill patternType="solid">
        <fgColor rgb="FF00FF00"/>
        <bgColor indexed="64"/>
      </patternFill>
    </fill>
    <fill>
      <patternFill patternType="solid">
        <fgColor rgb="FF99CCFF"/>
        <bgColor indexed="64"/>
      </patternFill>
    </fill>
    <fill>
      <patternFill patternType="solid">
        <fgColor rgb="FFFFC5E2"/>
        <bgColor indexed="64"/>
      </patternFill>
    </fill>
    <fill>
      <patternFill patternType="solid">
        <fgColor theme="3" tint="0.5999900102615356"/>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9" tint="-0.24997000396251678"/>
        <bgColor indexed="64"/>
      </patternFill>
    </fill>
    <fill>
      <patternFill patternType="solid">
        <fgColor theme="6" tint="0.39998000860214233"/>
        <bgColor indexed="64"/>
      </patternFill>
    </fill>
    <fill>
      <patternFill patternType="solid">
        <fgColor rgb="FFFFC000"/>
        <bgColor indexed="64"/>
      </patternFill>
    </fill>
    <fill>
      <patternFill patternType="solid">
        <fgColor indexed="50"/>
        <bgColor indexed="64"/>
      </patternFill>
    </fill>
    <fill>
      <patternFill patternType="solid">
        <fgColor rgb="FFA4DE00"/>
        <bgColor indexed="64"/>
      </patternFill>
    </fill>
    <fill>
      <patternFill patternType="solid">
        <fgColor rgb="FFFF99CC"/>
        <bgColor indexed="64"/>
      </patternFill>
    </fill>
    <fill>
      <patternFill patternType="solid">
        <fgColor indexed="51"/>
        <bgColor indexed="64"/>
      </patternFill>
    </fill>
    <fill>
      <patternFill patternType="solid">
        <fgColor rgb="FFFFE989"/>
        <bgColor indexed="64"/>
      </patternFill>
    </fill>
    <fill>
      <patternFill patternType="solid">
        <fgColor indexed="22"/>
        <bgColor indexed="64"/>
      </patternFill>
    </fill>
    <fill>
      <patternFill patternType="solid">
        <fgColor rgb="FFE0E0E0"/>
        <bgColor indexed="64"/>
      </patternFill>
    </fill>
    <fill>
      <patternFill patternType="solid">
        <fgColor theme="0" tint="-0.24997000396251678"/>
        <bgColor indexed="64"/>
      </patternFill>
    </fill>
    <fill>
      <patternFill patternType="solid">
        <fgColor rgb="FFFF9900"/>
        <bgColor indexed="64"/>
      </patternFill>
    </fill>
    <fill>
      <patternFill patternType="solid">
        <fgColor rgb="FFFFC46D"/>
        <bgColor indexed="64"/>
      </patternFill>
    </fill>
    <fill>
      <patternFill patternType="solid">
        <fgColor rgb="FFFFFFBD"/>
        <bgColor indexed="64"/>
      </patternFill>
    </fill>
    <fill>
      <patternFill patternType="solid">
        <fgColor theme="4"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20"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397">
    <xf numFmtId="0" fontId="0" fillId="0" borderId="0" xfId="0" applyFont="1" applyAlignment="1">
      <alignment/>
    </xf>
    <xf numFmtId="0" fontId="8" fillId="32"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9" fillId="34"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3" fontId="4" fillId="36" borderId="10" xfId="0" applyNumberFormat="1" applyFont="1" applyFill="1" applyBorder="1" applyAlignment="1" applyProtection="1">
      <alignment horizontal="center" vertical="center" wrapText="1"/>
      <protection locked="0"/>
    </xf>
    <xf numFmtId="9" fontId="4" fillId="36" borderId="10" xfId="101"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0" fontId="8" fillId="10" borderId="10" xfId="0"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locked="0"/>
    </xf>
    <xf numFmtId="9" fontId="5" fillId="36" borderId="10" xfId="101" applyFont="1" applyFill="1" applyBorder="1" applyAlignment="1" applyProtection="1">
      <alignment horizontal="center" vertical="center" wrapText="1"/>
      <protection locked="0"/>
    </xf>
    <xf numFmtId="0" fontId="0" fillId="37" borderId="0" xfId="0" applyFill="1" applyAlignment="1">
      <alignment/>
    </xf>
    <xf numFmtId="0" fontId="16" fillId="37" borderId="0" xfId="0" applyFont="1" applyFill="1" applyAlignment="1">
      <alignment/>
    </xf>
    <xf numFmtId="0" fontId="12" fillId="38" borderId="10" xfId="86" applyFont="1" applyFill="1" applyBorder="1" applyAlignment="1" applyProtection="1">
      <alignment horizontal="center" vertical="center"/>
      <protection locked="0"/>
    </xf>
    <xf numFmtId="0" fontId="14" fillId="38" borderId="10" xfId="86" applyFont="1" applyFill="1" applyBorder="1" applyAlignment="1" applyProtection="1">
      <alignment horizontal="justify" vertical="center" wrapText="1"/>
      <protection locked="0"/>
    </xf>
    <xf numFmtId="0" fontId="13" fillId="38" borderId="10" xfId="86" applyFont="1" applyFill="1" applyBorder="1" applyAlignment="1" applyProtection="1">
      <alignment horizontal="center" vertical="center"/>
      <protection locked="0"/>
    </xf>
    <xf numFmtId="0" fontId="14" fillId="38" borderId="10" xfId="86" applyFont="1" applyFill="1" applyBorder="1" applyAlignment="1" applyProtection="1">
      <alignment horizontal="center" vertical="center" wrapText="1"/>
      <protection locked="0"/>
    </xf>
    <xf numFmtId="0" fontId="13" fillId="38" borderId="10" xfId="86" applyFont="1" applyFill="1" applyBorder="1" applyAlignment="1" applyProtection="1">
      <alignment horizontal="center" vertical="center" wrapText="1"/>
      <protection locked="0"/>
    </xf>
    <xf numFmtId="49" fontId="13" fillId="38" borderId="10" xfId="86" applyNumberFormat="1" applyFont="1" applyFill="1" applyBorder="1" applyAlignment="1" applyProtection="1">
      <alignment horizontal="justify" vertical="center"/>
      <protection locked="0"/>
    </xf>
    <xf numFmtId="0" fontId="12" fillId="38" borderId="10" xfId="86" applyFont="1" applyFill="1" applyBorder="1" applyAlignment="1" applyProtection="1">
      <alignment horizontal="center" vertical="center" wrapText="1"/>
      <protection locked="0"/>
    </xf>
    <xf numFmtId="9" fontId="12" fillId="38" borderId="10" xfId="102" applyFont="1" applyFill="1" applyBorder="1" applyAlignment="1" applyProtection="1">
      <alignment horizontal="center" vertical="center" wrapText="1"/>
      <protection locked="0"/>
    </xf>
    <xf numFmtId="0" fontId="3" fillId="38" borderId="10" xfId="0" applyFont="1" applyFill="1" applyBorder="1" applyAlignment="1" applyProtection="1">
      <alignment horizontal="center" vertical="center" wrapText="1"/>
      <protection/>
    </xf>
    <xf numFmtId="9" fontId="3" fillId="38" borderId="10" xfId="101" applyFont="1" applyFill="1" applyBorder="1" applyAlignment="1" applyProtection="1">
      <alignment horizontal="center" vertical="center" wrapText="1"/>
      <protection/>
    </xf>
    <xf numFmtId="0" fontId="6" fillId="10" borderId="10" xfId="88" applyFont="1" applyFill="1" applyBorder="1" applyAlignment="1" applyProtection="1">
      <alignment horizontal="center" vertical="center"/>
      <protection locked="0"/>
    </xf>
    <xf numFmtId="0" fontId="4" fillId="10" borderId="10" xfId="88" applyFont="1" applyFill="1" applyBorder="1" applyAlignment="1" applyProtection="1">
      <alignment horizontal="center" vertical="center" wrapText="1"/>
      <protection locked="0"/>
    </xf>
    <xf numFmtId="0" fontId="4" fillId="10" borderId="10" xfId="89" applyFont="1" applyFill="1" applyBorder="1" applyAlignment="1" applyProtection="1">
      <alignment horizontal="center" vertical="center"/>
      <protection locked="0"/>
    </xf>
    <xf numFmtId="0" fontId="5" fillId="10" borderId="10" xfId="89" applyFont="1" applyFill="1" applyBorder="1" applyAlignment="1" applyProtection="1">
      <alignment horizontal="center" vertical="center" wrapText="1"/>
      <protection locked="0"/>
    </xf>
    <xf numFmtId="49" fontId="11" fillId="10" borderId="10" xfId="89" applyNumberFormat="1" applyFont="1" applyFill="1" applyBorder="1" applyAlignment="1" applyProtection="1">
      <alignment horizontal="justify" vertical="center"/>
      <protection locked="0"/>
    </xf>
    <xf numFmtId="0" fontId="11" fillId="10" borderId="10" xfId="89" applyFont="1" applyFill="1" applyBorder="1" applyAlignment="1" applyProtection="1">
      <alignment horizontal="center" vertical="center" wrapText="1"/>
      <protection locked="0"/>
    </xf>
    <xf numFmtId="49" fontId="6" fillId="10" borderId="10" xfId="89" applyNumberFormat="1" applyFont="1" applyFill="1" applyBorder="1" applyAlignment="1" applyProtection="1">
      <alignment horizontal="center" vertical="center" wrapText="1"/>
      <protection locked="0"/>
    </xf>
    <xf numFmtId="0" fontId="6" fillId="10" borderId="10" xfId="88" applyFont="1" applyFill="1" applyBorder="1" applyAlignment="1" applyProtection="1">
      <alignment horizontal="center" vertical="center" wrapText="1"/>
      <protection locked="0"/>
    </xf>
    <xf numFmtId="0" fontId="14" fillId="10" borderId="10" xfId="89" applyFont="1" applyFill="1" applyBorder="1" applyAlignment="1" applyProtection="1">
      <alignment horizontal="center" vertical="center"/>
      <protection locked="0"/>
    </xf>
    <xf numFmtId="0" fontId="12" fillId="10" borderId="10" xfId="89" applyFont="1" applyFill="1" applyBorder="1" applyAlignment="1" applyProtection="1">
      <alignment horizontal="center" vertical="center"/>
      <protection locked="0"/>
    </xf>
    <xf numFmtId="0" fontId="15" fillId="10" borderId="10" xfId="89" applyFont="1" applyFill="1" applyBorder="1" applyAlignment="1" applyProtection="1">
      <alignment horizontal="center" vertical="center" wrapText="1"/>
      <protection locked="0"/>
    </xf>
    <xf numFmtId="49" fontId="13" fillId="10" borderId="10" xfId="89" applyNumberFormat="1" applyFont="1" applyFill="1" applyBorder="1" applyAlignment="1" applyProtection="1">
      <alignment horizontal="justify" vertical="center"/>
      <protection locked="0"/>
    </xf>
    <xf numFmtId="0" fontId="13" fillId="10" borderId="10" xfId="89"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protection locked="0"/>
    </xf>
    <xf numFmtId="0" fontId="6" fillId="36" borderId="10" xfId="0" applyFont="1" applyFill="1" applyBorder="1" applyAlignment="1" applyProtection="1">
      <alignment horizontal="justify" vertical="center" wrapText="1"/>
      <protection locked="0"/>
    </xf>
    <xf numFmtId="49" fontId="6" fillId="36" borderId="10" xfId="0" applyNumberFormat="1" applyFont="1" applyFill="1" applyBorder="1" applyAlignment="1" applyProtection="1">
      <alignment horizontal="justify" vertical="center"/>
      <protection locked="0"/>
    </xf>
    <xf numFmtId="0" fontId="6" fillId="36" borderId="10" xfId="0" applyFont="1" applyFill="1" applyBorder="1" applyAlignment="1" applyProtection="1">
      <alignment horizontal="center" vertical="center" wrapText="1"/>
      <protection locked="0"/>
    </xf>
    <xf numFmtId="9" fontId="6" fillId="36" borderId="10" xfId="0" applyNumberFormat="1" applyFont="1" applyFill="1" applyBorder="1" applyAlignment="1" applyProtection="1">
      <alignment horizontal="center" vertical="center" wrapText="1"/>
      <protection locked="0"/>
    </xf>
    <xf numFmtId="0" fontId="14" fillId="36" borderId="10" xfId="0" applyFont="1" applyFill="1" applyBorder="1" applyAlignment="1" applyProtection="1">
      <alignment horizontal="center" vertical="center" wrapText="1"/>
      <protection locked="0"/>
    </xf>
    <xf numFmtId="0" fontId="15" fillId="36" borderId="10" xfId="0" applyFont="1" applyFill="1" applyBorder="1" applyAlignment="1" applyProtection="1">
      <alignment horizontal="center" vertical="center" wrapText="1"/>
      <protection locked="0"/>
    </xf>
    <xf numFmtId="0" fontId="6" fillId="39" borderId="10" xfId="0" applyFont="1" applyFill="1" applyBorder="1" applyAlignment="1" applyProtection="1">
      <alignment horizontal="center" vertical="center"/>
      <protection locked="0"/>
    </xf>
    <xf numFmtId="0" fontId="4" fillId="39" borderId="10" xfId="0" applyFont="1" applyFill="1" applyBorder="1" applyAlignment="1" applyProtection="1">
      <alignment horizontal="center" vertical="center" wrapText="1"/>
      <protection locked="0"/>
    </xf>
    <xf numFmtId="0" fontId="6" fillId="39" borderId="10" xfId="0" applyFont="1" applyFill="1" applyBorder="1" applyAlignment="1" applyProtection="1">
      <alignment horizontal="center" vertical="center" wrapText="1"/>
      <protection locked="0"/>
    </xf>
    <xf numFmtId="0" fontId="12" fillId="39" borderId="10" xfId="0" applyFont="1" applyFill="1" applyBorder="1" applyAlignment="1" applyProtection="1">
      <alignment horizontal="center" vertical="center" wrapText="1"/>
      <protection locked="0"/>
    </xf>
    <xf numFmtId="9" fontId="6" fillId="39" borderId="10" xfId="0" applyNumberFormat="1" applyFont="1" applyFill="1" applyBorder="1" applyAlignment="1" applyProtection="1">
      <alignment horizontal="center" vertical="center" wrapText="1"/>
      <protection locked="0"/>
    </xf>
    <xf numFmtId="2" fontId="6" fillId="39" borderId="10" xfId="0" applyNumberFormat="1" applyFont="1" applyFill="1" applyBorder="1" applyAlignment="1" applyProtection="1">
      <alignment horizontal="center" vertical="center"/>
      <protection locked="0"/>
    </xf>
    <xf numFmtId="0" fontId="6" fillId="40" borderId="10" xfId="0" applyFont="1" applyFill="1" applyBorder="1" applyAlignment="1" applyProtection="1">
      <alignment horizontal="center" vertical="center"/>
      <protection locked="0"/>
    </xf>
    <xf numFmtId="0" fontId="6" fillId="40" borderId="10" xfId="0" applyFont="1" applyFill="1" applyBorder="1" applyAlignment="1" applyProtection="1">
      <alignment horizontal="center" vertical="center" wrapText="1"/>
      <protection locked="0"/>
    </xf>
    <xf numFmtId="49" fontId="6" fillId="40" borderId="10" xfId="0" applyNumberFormat="1" applyFont="1" applyFill="1" applyBorder="1" applyAlignment="1" applyProtection="1">
      <alignment horizontal="justify" vertical="center"/>
      <protection locked="0"/>
    </xf>
    <xf numFmtId="9" fontId="6" fillId="40" borderId="10" xfId="0" applyNumberFormat="1"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justify" vertical="center"/>
      <protection locked="0"/>
    </xf>
    <xf numFmtId="9" fontId="6" fillId="3" borderId="10" xfId="0" applyNumberFormat="1"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wrapText="1"/>
      <protection locked="0"/>
    </xf>
    <xf numFmtId="0" fontId="0" fillId="2" borderId="10" xfId="0" applyFill="1" applyBorder="1" applyAlignment="1">
      <alignment horizontal="center" vertical="center"/>
    </xf>
    <xf numFmtId="49" fontId="6" fillId="2" borderId="10" xfId="0" applyNumberFormat="1" applyFont="1" applyFill="1" applyBorder="1" applyAlignment="1" applyProtection="1">
      <alignment horizontal="justify" vertical="center"/>
      <protection locked="0"/>
    </xf>
    <xf numFmtId="0" fontId="6" fillId="2" borderId="10"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wrapText="1"/>
      <protection/>
    </xf>
    <xf numFmtId="0" fontId="6" fillId="39" borderId="10" xfId="0" applyFont="1" applyFill="1" applyBorder="1" applyAlignment="1" applyProtection="1">
      <alignment horizontal="justify" vertical="center" wrapText="1"/>
      <protection/>
    </xf>
    <xf numFmtId="0" fontId="6" fillId="39" borderId="10" xfId="0" applyFont="1" applyFill="1" applyBorder="1" applyAlignment="1" applyProtection="1">
      <alignment horizontal="center" vertical="center" wrapText="1"/>
      <protection/>
    </xf>
    <xf numFmtId="0" fontId="6" fillId="39" borderId="10" xfId="0" applyFont="1" applyFill="1" applyBorder="1" applyAlignment="1" applyProtection="1">
      <alignment horizontal="center" vertical="center"/>
      <protection/>
    </xf>
    <xf numFmtId="49" fontId="6" fillId="39" borderId="10" xfId="0" applyNumberFormat="1" applyFont="1" applyFill="1" applyBorder="1" applyAlignment="1" applyProtection="1">
      <alignment horizontal="center" vertical="center"/>
      <protection/>
    </xf>
    <xf numFmtId="0" fontId="0" fillId="39" borderId="10" xfId="0" applyFill="1" applyBorder="1" applyAlignment="1">
      <alignment horizontal="center" vertical="center"/>
    </xf>
    <xf numFmtId="0" fontId="3" fillId="36" borderId="10" xfId="0"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9" fontId="6" fillId="2" borderId="10" xfId="0" applyNumberFormat="1" applyFont="1" applyFill="1" applyBorder="1" applyAlignment="1" applyProtection="1">
      <alignment horizontal="center" vertical="center" wrapText="1"/>
      <protection locked="0"/>
    </xf>
    <xf numFmtId="9" fontId="12" fillId="36" borderId="11" xfId="101" applyFont="1" applyFill="1" applyBorder="1" applyAlignment="1" applyProtection="1">
      <alignment horizontal="center" vertical="center" wrapText="1"/>
      <protection/>
    </xf>
    <xf numFmtId="0" fontId="21" fillId="0" borderId="0" xfId="0" applyFont="1" applyAlignment="1">
      <alignment/>
    </xf>
    <xf numFmtId="0" fontId="19" fillId="0" borderId="0" xfId="0" applyFont="1" applyFill="1" applyAlignment="1">
      <alignment/>
    </xf>
    <xf numFmtId="0" fontId="5" fillId="3" borderId="1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xf>
    <xf numFmtId="0" fontId="15" fillId="38" borderId="10" xfId="86" applyFont="1" applyFill="1" applyBorder="1" applyAlignment="1" applyProtection="1">
      <alignment horizontal="center" vertical="center" wrapText="1"/>
      <protection locked="0"/>
    </xf>
    <xf numFmtId="0" fontId="5" fillId="40" borderId="10" xfId="0" applyFont="1" applyFill="1" applyBorder="1" applyAlignment="1" applyProtection="1">
      <alignment horizontal="center" vertical="center" wrapText="1"/>
      <protection locked="0"/>
    </xf>
    <xf numFmtId="0" fontId="8" fillId="37" borderId="10" xfId="72" applyFont="1" applyFill="1" applyBorder="1" applyAlignment="1">
      <alignment horizontal="center" vertical="center"/>
      <protection/>
    </xf>
    <xf numFmtId="0" fontId="10" fillId="41" borderId="12" xfId="72" applyFont="1" applyFill="1" applyBorder="1" applyAlignment="1">
      <alignment vertical="center"/>
      <protection/>
    </xf>
    <xf numFmtId="0" fontId="10" fillId="41" borderId="13" xfId="72" applyFont="1" applyFill="1" applyBorder="1" applyAlignment="1">
      <alignment vertical="center"/>
      <protection/>
    </xf>
    <xf numFmtId="9" fontId="3" fillId="10" borderId="10" xfId="101" applyFont="1" applyFill="1" applyBorder="1" applyAlignment="1" applyProtection="1">
      <alignment horizontal="center" vertical="center" wrapText="1"/>
      <protection/>
    </xf>
    <xf numFmtId="9" fontId="3" fillId="36" borderId="10" xfId="101" applyFont="1" applyFill="1" applyBorder="1" applyAlignment="1" applyProtection="1">
      <alignment horizontal="center" vertical="center" wrapText="1"/>
      <protection/>
    </xf>
    <xf numFmtId="9" fontId="3" fillId="39" borderId="10" xfId="101" applyFont="1" applyFill="1" applyBorder="1" applyAlignment="1" applyProtection="1">
      <alignment horizontal="center" vertical="center" wrapText="1"/>
      <protection/>
    </xf>
    <xf numFmtId="9" fontId="3" fillId="40" borderId="10" xfId="101" applyFont="1" applyFill="1" applyBorder="1" applyAlignment="1" applyProtection="1">
      <alignment horizontal="center" vertical="center" wrapText="1"/>
      <protection/>
    </xf>
    <xf numFmtId="9" fontId="3" fillId="3" borderId="10" xfId="101" applyFont="1" applyFill="1" applyBorder="1" applyAlignment="1" applyProtection="1">
      <alignment horizontal="center" vertical="center" wrapText="1"/>
      <protection/>
    </xf>
    <xf numFmtId="9" fontId="3" fillId="2" borderId="10" xfId="101" applyFont="1" applyFill="1" applyBorder="1" applyAlignment="1" applyProtection="1">
      <alignment horizontal="center" vertical="center" wrapText="1"/>
      <protection/>
    </xf>
    <xf numFmtId="3" fontId="0" fillId="0" borderId="0" xfId="0" applyNumberFormat="1" applyAlignment="1">
      <alignment/>
    </xf>
    <xf numFmtId="0" fontId="5" fillId="42" borderId="11" xfId="0" applyFont="1" applyFill="1" applyBorder="1" applyAlignment="1" applyProtection="1">
      <alignment horizontal="center" vertical="center" wrapText="1"/>
      <protection/>
    </xf>
    <xf numFmtId="0" fontId="20" fillId="42" borderId="10" xfId="0" applyFont="1" applyFill="1" applyBorder="1" applyAlignment="1">
      <alignment horizontal="center"/>
    </xf>
    <xf numFmtId="0" fontId="0" fillId="43" borderId="10" xfId="0" applyFill="1" applyBorder="1" applyAlignment="1">
      <alignment horizontal="center" vertical="center"/>
    </xf>
    <xf numFmtId="0" fontId="0" fillId="44" borderId="10" xfId="0" applyFill="1" applyBorder="1" applyAlignment="1">
      <alignment horizontal="center" vertical="center"/>
    </xf>
    <xf numFmtId="0" fontId="19" fillId="45" borderId="10" xfId="0" applyFont="1" applyFill="1" applyBorder="1" applyAlignment="1">
      <alignment horizontal="center" vertical="center"/>
    </xf>
    <xf numFmtId="0" fontId="0" fillId="46" borderId="10" xfId="0" applyFill="1" applyBorder="1" applyAlignment="1">
      <alignment horizontal="center" vertical="center"/>
    </xf>
    <xf numFmtId="0" fontId="0" fillId="47" borderId="0" xfId="0" applyFill="1" applyAlignment="1">
      <alignment/>
    </xf>
    <xf numFmtId="9" fontId="0" fillId="0" borderId="0" xfId="0" applyNumberFormat="1" applyAlignment="1">
      <alignment/>
    </xf>
    <xf numFmtId="0" fontId="0" fillId="0" borderId="0" xfId="0" applyAlignment="1">
      <alignment wrapText="1"/>
    </xf>
    <xf numFmtId="0" fontId="0" fillId="48" borderId="0" xfId="0" applyFill="1" applyAlignment="1">
      <alignment/>
    </xf>
    <xf numFmtId="0" fontId="0" fillId="43" borderId="0" xfId="0" applyFill="1" applyAlignment="1">
      <alignment/>
    </xf>
    <xf numFmtId="0" fontId="0" fillId="15" borderId="0" xfId="0" applyFill="1" applyAlignment="1">
      <alignment/>
    </xf>
    <xf numFmtId="0" fontId="0" fillId="49" borderId="0" xfId="0" applyFill="1" applyAlignment="1">
      <alignment/>
    </xf>
    <xf numFmtId="0" fontId="0" fillId="7" borderId="0" xfId="0" applyFill="1" applyAlignment="1">
      <alignment/>
    </xf>
    <xf numFmtId="0" fontId="0" fillId="50" borderId="0" xfId="0" applyFill="1" applyAlignment="1">
      <alignment/>
    </xf>
    <xf numFmtId="9" fontId="3" fillId="51" borderId="10" xfId="101" applyFont="1" applyFill="1" applyBorder="1" applyAlignment="1" applyProtection="1">
      <alignment horizontal="center" vertical="center" wrapText="1"/>
      <protection/>
    </xf>
    <xf numFmtId="9" fontId="3" fillId="52" borderId="10" xfId="101"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locked="0"/>
    </xf>
    <xf numFmtId="49" fontId="6" fillId="39" borderId="10" xfId="0" applyNumberFormat="1" applyFont="1" applyFill="1" applyBorder="1" applyAlignment="1" applyProtection="1">
      <alignment horizontal="justify" vertical="center"/>
      <protection locked="0"/>
    </xf>
    <xf numFmtId="3" fontId="0" fillId="53" borderId="10" xfId="0" applyNumberFormat="1" applyFill="1" applyBorder="1" applyAlignment="1">
      <alignment horizontal="center" vertical="center"/>
    </xf>
    <xf numFmtId="0" fontId="19" fillId="53" borderId="10" xfId="0" applyFont="1" applyFill="1" applyBorder="1" applyAlignment="1">
      <alignment horizontal="center" vertical="center"/>
    </xf>
    <xf numFmtId="0" fontId="5" fillId="42" borderId="10" xfId="0" applyFont="1" applyFill="1" applyBorder="1" applyAlignment="1" applyProtection="1">
      <alignment horizontal="center" vertical="center" wrapText="1"/>
      <protection locked="0"/>
    </xf>
    <xf numFmtId="0" fontId="6" fillId="42" borderId="10" xfId="0" applyFont="1" applyFill="1" applyBorder="1" applyAlignment="1" applyProtection="1">
      <alignment horizontal="center" vertical="center"/>
      <protection locked="0"/>
    </xf>
    <xf numFmtId="0" fontId="6" fillId="42" borderId="10" xfId="0" applyFont="1" applyFill="1" applyBorder="1" applyAlignment="1" applyProtection="1">
      <alignment horizontal="center" vertical="center" wrapText="1"/>
      <protection locked="0"/>
    </xf>
    <xf numFmtId="49" fontId="6" fillId="42" borderId="10" xfId="0" applyNumberFormat="1" applyFont="1" applyFill="1" applyBorder="1" applyAlignment="1" applyProtection="1">
      <alignment horizontal="justify" vertical="center"/>
      <protection locked="0"/>
    </xf>
    <xf numFmtId="9" fontId="6" fillId="42" borderId="10" xfId="101" applyNumberFormat="1" applyFont="1" applyFill="1" applyBorder="1" applyAlignment="1" applyProtection="1">
      <alignment horizontal="center" vertical="center" wrapText="1"/>
      <protection locked="0"/>
    </xf>
    <xf numFmtId="0" fontId="3" fillId="42" borderId="10" xfId="0" applyFont="1" applyFill="1" applyBorder="1" applyAlignment="1" applyProtection="1">
      <alignment horizontal="center" vertical="center" wrapText="1"/>
      <protection/>
    </xf>
    <xf numFmtId="0" fontId="0" fillId="42" borderId="10" xfId="0" applyFill="1" applyBorder="1" applyAlignment="1">
      <alignment horizontal="center" vertical="center"/>
    </xf>
    <xf numFmtId="0" fontId="6" fillId="42" borderId="10"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wrapText="1"/>
      <protection/>
    </xf>
    <xf numFmtId="0" fontId="5" fillId="42" borderId="10" xfId="0" applyFont="1" applyFill="1" applyBorder="1" applyAlignment="1" applyProtection="1">
      <alignment horizontal="center" vertical="center" wrapText="1"/>
      <protection/>
    </xf>
    <xf numFmtId="9" fontId="6" fillId="42" borderId="10" xfId="101" applyFont="1" applyFill="1" applyBorder="1" applyAlignment="1" applyProtection="1">
      <alignment horizontal="center" vertical="center" wrapText="1"/>
      <protection/>
    </xf>
    <xf numFmtId="9" fontId="6" fillId="42" borderId="10" xfId="0" applyNumberFormat="1" applyFont="1" applyFill="1" applyBorder="1" applyAlignment="1" applyProtection="1">
      <alignment horizontal="center" vertical="center" wrapText="1"/>
      <protection/>
    </xf>
    <xf numFmtId="1" fontId="0" fillId="42" borderId="10" xfId="0" applyNumberFormat="1" applyFill="1" applyBorder="1" applyAlignment="1">
      <alignment horizontal="center" vertical="center"/>
    </xf>
    <xf numFmtId="9" fontId="3" fillId="42" borderId="10" xfId="101" applyNumberFormat="1" applyFont="1" applyFill="1" applyBorder="1" applyAlignment="1" applyProtection="1">
      <alignment horizontal="center" vertical="center" wrapText="1"/>
      <protection/>
    </xf>
    <xf numFmtId="9" fontId="3" fillId="42" borderId="10" xfId="101" applyFont="1" applyFill="1" applyBorder="1" applyAlignment="1" applyProtection="1">
      <alignment horizontal="center" vertical="center" wrapText="1"/>
      <protection/>
    </xf>
    <xf numFmtId="0" fontId="0" fillId="28" borderId="0" xfId="0" applyFill="1" applyAlignment="1">
      <alignment/>
    </xf>
    <xf numFmtId="0" fontId="0" fillId="54" borderId="0" xfId="0" applyFill="1" applyAlignment="1">
      <alignment/>
    </xf>
    <xf numFmtId="0" fontId="0" fillId="55" borderId="0" xfId="0" applyFill="1" applyAlignment="1">
      <alignment/>
    </xf>
    <xf numFmtId="0" fontId="0" fillId="9" borderId="0" xfId="0" applyFill="1" applyAlignment="1">
      <alignment/>
    </xf>
    <xf numFmtId="0" fontId="0" fillId="56" borderId="0" xfId="0" applyFill="1" applyAlignment="1">
      <alignment/>
    </xf>
    <xf numFmtId="0" fontId="0" fillId="12" borderId="0" xfId="0" applyFill="1" applyAlignment="1">
      <alignment/>
    </xf>
    <xf numFmtId="0" fontId="0" fillId="57" borderId="0" xfId="0" applyFill="1" applyAlignment="1">
      <alignment/>
    </xf>
    <xf numFmtId="0" fontId="0" fillId="22" borderId="0" xfId="0" applyFill="1" applyAlignment="1">
      <alignment/>
    </xf>
    <xf numFmtId="0" fontId="0" fillId="24" borderId="0" xfId="0" applyFill="1" applyAlignment="1">
      <alignment/>
    </xf>
    <xf numFmtId="0" fontId="0" fillId="58" borderId="0" xfId="0" applyFill="1" applyAlignment="1">
      <alignment/>
    </xf>
    <xf numFmtId="0" fontId="0" fillId="59" borderId="0" xfId="0" applyFill="1" applyAlignment="1">
      <alignment/>
    </xf>
    <xf numFmtId="0" fontId="69" fillId="0" borderId="0" xfId="0" applyFont="1" applyAlignment="1">
      <alignment/>
    </xf>
    <xf numFmtId="0" fontId="70" fillId="0" borderId="0" xfId="0" applyFont="1" applyAlignment="1">
      <alignment/>
    </xf>
    <xf numFmtId="9" fontId="71" fillId="58" borderId="0" xfId="0" applyNumberFormat="1" applyFont="1" applyFill="1" applyAlignment="1">
      <alignment/>
    </xf>
    <xf numFmtId="0" fontId="72" fillId="0" borderId="0" xfId="0" applyFont="1" applyAlignment="1">
      <alignment/>
    </xf>
    <xf numFmtId="0" fontId="25" fillId="36" borderId="10" xfId="0" applyFont="1" applyFill="1" applyBorder="1" applyAlignment="1" applyProtection="1">
      <alignment horizontal="center" vertical="center" wrapText="1"/>
      <protection locked="0"/>
    </xf>
    <xf numFmtId="0" fontId="23" fillId="36" borderId="11" xfId="0" applyFont="1" applyFill="1" applyBorder="1" applyAlignment="1" applyProtection="1">
      <alignment horizontal="center" vertical="center"/>
      <protection locked="0"/>
    </xf>
    <xf numFmtId="0" fontId="4" fillId="36" borderId="11" xfId="0" applyFont="1" applyFill="1" applyBorder="1" applyAlignment="1" applyProtection="1">
      <alignment horizontal="center" vertical="center" wrapText="1"/>
      <protection locked="0"/>
    </xf>
    <xf numFmtId="0" fontId="6" fillId="36" borderId="11" xfId="0" applyFont="1" applyFill="1" applyBorder="1" applyAlignment="1" applyProtection="1">
      <alignment horizontal="center" vertical="center"/>
      <protection locked="0"/>
    </xf>
    <xf numFmtId="0" fontId="6" fillId="36" borderId="11" xfId="0" applyFont="1" applyFill="1" applyBorder="1" applyAlignment="1" applyProtection="1">
      <alignment horizontal="justify" vertical="center" wrapText="1"/>
      <protection locked="0"/>
    </xf>
    <xf numFmtId="0" fontId="5" fillId="36" borderId="11" xfId="0" applyFont="1" applyFill="1" applyBorder="1" applyAlignment="1" applyProtection="1">
      <alignment horizontal="center" vertical="center" wrapText="1"/>
      <protection locked="0"/>
    </xf>
    <xf numFmtId="49" fontId="6" fillId="36" borderId="11" xfId="0" applyNumberFormat="1" applyFont="1" applyFill="1" applyBorder="1" applyAlignment="1" applyProtection="1">
      <alignment horizontal="justify" vertical="center"/>
      <protection locked="0"/>
    </xf>
    <xf numFmtId="0" fontId="6" fillId="36" borderId="11" xfId="0" applyFont="1" applyFill="1" applyBorder="1" applyAlignment="1" applyProtection="1">
      <alignment horizontal="center" vertical="center" wrapText="1"/>
      <protection locked="0"/>
    </xf>
    <xf numFmtId="9" fontId="6" fillId="36" borderId="11" xfId="0" applyNumberFormat="1" applyFont="1" applyFill="1" applyBorder="1" applyAlignment="1" applyProtection="1">
      <alignment horizontal="center" vertical="center" wrapText="1"/>
      <protection locked="0"/>
    </xf>
    <xf numFmtId="0" fontId="3" fillId="36" borderId="11" xfId="0" applyFont="1" applyFill="1" applyBorder="1" applyAlignment="1" applyProtection="1">
      <alignment horizontal="center" vertical="center" wrapText="1"/>
      <protection/>
    </xf>
    <xf numFmtId="0" fontId="19" fillId="39" borderId="11" xfId="0" applyFont="1" applyFill="1" applyBorder="1" applyAlignment="1">
      <alignment horizontal="center" vertical="center"/>
    </xf>
    <xf numFmtId="9" fontId="3" fillId="36" borderId="11" xfId="101" applyFont="1" applyFill="1" applyBorder="1" applyAlignment="1" applyProtection="1">
      <alignment horizontal="center" vertical="center" wrapText="1"/>
      <protection/>
    </xf>
    <xf numFmtId="0" fontId="22" fillId="10" borderId="11" xfId="0" applyFont="1" applyFill="1" applyBorder="1" applyAlignment="1" applyProtection="1">
      <alignment horizontal="center" vertical="center" wrapText="1"/>
      <protection/>
    </xf>
    <xf numFmtId="0" fontId="6" fillId="10" borderId="14" xfId="88" applyFont="1" applyFill="1" applyBorder="1" applyAlignment="1" applyProtection="1">
      <alignment horizontal="center" vertical="center"/>
      <protection locked="0"/>
    </xf>
    <xf numFmtId="0" fontId="4" fillId="10" borderId="14" xfId="88" applyFont="1" applyFill="1" applyBorder="1" applyAlignment="1" applyProtection="1">
      <alignment horizontal="justify" vertical="center" wrapText="1"/>
      <protection locked="0"/>
    </xf>
    <xf numFmtId="0" fontId="4" fillId="10" borderId="14" xfId="88" applyFont="1" applyFill="1" applyBorder="1" applyAlignment="1" applyProtection="1">
      <alignment horizontal="center" vertical="center" wrapText="1"/>
      <protection locked="0"/>
    </xf>
    <xf numFmtId="0" fontId="4" fillId="10" borderId="14" xfId="89" applyFont="1" applyFill="1" applyBorder="1" applyAlignment="1" applyProtection="1">
      <alignment horizontal="center" vertical="center"/>
      <protection locked="0"/>
    </xf>
    <xf numFmtId="0" fontId="6" fillId="10" borderId="14" xfId="89" applyFont="1" applyFill="1" applyBorder="1" applyAlignment="1" applyProtection="1">
      <alignment horizontal="center" vertical="center"/>
      <protection locked="0"/>
    </xf>
    <xf numFmtId="0" fontId="5" fillId="10" borderId="14" xfId="89" applyFont="1" applyFill="1" applyBorder="1" applyAlignment="1" applyProtection="1">
      <alignment horizontal="center" vertical="center" wrapText="1"/>
      <protection locked="0"/>
    </xf>
    <xf numFmtId="49" fontId="11" fillId="10" borderId="14" xfId="89" applyNumberFormat="1" applyFont="1" applyFill="1" applyBorder="1" applyAlignment="1" applyProtection="1">
      <alignment horizontal="justify" vertical="center"/>
      <protection locked="0"/>
    </xf>
    <xf numFmtId="0" fontId="11" fillId="10" borderId="14" xfId="89" applyFont="1" applyFill="1" applyBorder="1" applyAlignment="1" applyProtection="1">
      <alignment horizontal="center" vertical="center" wrapText="1"/>
      <protection locked="0"/>
    </xf>
    <xf numFmtId="49" fontId="6" fillId="10" borderId="14" xfId="89" applyNumberFormat="1" applyFont="1" applyFill="1" applyBorder="1" applyAlignment="1" applyProtection="1">
      <alignment horizontal="center" vertical="center" wrapText="1"/>
      <protection locked="0"/>
    </xf>
    <xf numFmtId="0" fontId="3" fillId="10" borderId="14" xfId="0" applyFont="1" applyFill="1" applyBorder="1" applyAlignment="1" applyProtection="1">
      <alignment horizontal="center" vertical="center" wrapText="1"/>
      <protection/>
    </xf>
    <xf numFmtId="0" fontId="3" fillId="51" borderId="14" xfId="0" applyFont="1" applyFill="1" applyBorder="1" applyAlignment="1" applyProtection="1">
      <alignment horizontal="center" vertical="center" wrapText="1"/>
      <protection/>
    </xf>
    <xf numFmtId="0" fontId="0" fillId="44" borderId="14" xfId="0" applyFill="1" applyBorder="1" applyAlignment="1">
      <alignment horizontal="center" vertical="center"/>
    </xf>
    <xf numFmtId="9" fontId="3" fillId="51" borderId="14" xfId="101" applyFont="1" applyFill="1" applyBorder="1" applyAlignment="1" applyProtection="1">
      <alignment horizontal="center" vertical="center" wrapText="1"/>
      <protection/>
    </xf>
    <xf numFmtId="0" fontId="6" fillId="10" borderId="11" xfId="88" applyFont="1" applyFill="1" applyBorder="1" applyAlignment="1" applyProtection="1">
      <alignment horizontal="center" vertical="center" wrapText="1"/>
      <protection locked="0"/>
    </xf>
    <xf numFmtId="0" fontId="4" fillId="10" borderId="11" xfId="88" applyFont="1" applyFill="1" applyBorder="1" applyAlignment="1" applyProtection="1">
      <alignment horizontal="center" vertical="center" wrapText="1"/>
      <protection locked="0"/>
    </xf>
    <xf numFmtId="0" fontId="6" fillId="10" borderId="11" xfId="88" applyFont="1" applyFill="1" applyBorder="1" applyAlignment="1" applyProtection="1">
      <alignment horizontal="center" vertical="center"/>
      <protection locked="0"/>
    </xf>
    <xf numFmtId="0" fontId="14" fillId="10" borderId="11" xfId="89" applyFont="1" applyFill="1" applyBorder="1" applyAlignment="1" applyProtection="1">
      <alignment horizontal="center" vertical="center"/>
      <protection locked="0"/>
    </xf>
    <xf numFmtId="0" fontId="12" fillId="10" borderId="11" xfId="89" applyFont="1" applyFill="1" applyBorder="1" applyAlignment="1" applyProtection="1">
      <alignment horizontal="center" vertical="center"/>
      <protection locked="0"/>
    </xf>
    <xf numFmtId="0" fontId="15" fillId="10" borderId="11" xfId="89" applyFont="1" applyFill="1" applyBorder="1" applyAlignment="1" applyProtection="1">
      <alignment horizontal="center" vertical="center" wrapText="1"/>
      <protection locked="0"/>
    </xf>
    <xf numFmtId="49" fontId="13" fillId="10" borderId="11" xfId="89" applyNumberFormat="1" applyFont="1" applyFill="1" applyBorder="1" applyAlignment="1" applyProtection="1">
      <alignment horizontal="justify" vertical="center"/>
      <protection locked="0"/>
    </xf>
    <xf numFmtId="0" fontId="13" fillId="10" borderId="11" xfId="89" applyFont="1" applyFill="1" applyBorder="1" applyAlignment="1" applyProtection="1">
      <alignment horizontal="center" vertical="center" wrapText="1"/>
      <protection locked="0"/>
    </xf>
    <xf numFmtId="49" fontId="6" fillId="10" borderId="11" xfId="89" applyNumberFormat="1" applyFont="1" applyFill="1" applyBorder="1" applyAlignment="1" applyProtection="1">
      <alignment horizontal="center" vertical="center" wrapText="1"/>
      <protection locked="0"/>
    </xf>
    <xf numFmtId="0" fontId="3" fillId="10" borderId="11" xfId="0" applyFont="1" applyFill="1" applyBorder="1" applyAlignment="1" applyProtection="1">
      <alignment horizontal="center" vertical="center" wrapText="1"/>
      <protection/>
    </xf>
    <xf numFmtId="0" fontId="0" fillId="44" borderId="11" xfId="0" applyFill="1" applyBorder="1" applyAlignment="1">
      <alignment horizontal="center" vertical="center"/>
    </xf>
    <xf numFmtId="0" fontId="3" fillId="51" borderId="11" xfId="101" applyNumberFormat="1" applyFont="1" applyFill="1" applyBorder="1" applyAlignment="1" applyProtection="1">
      <alignment horizontal="center" vertical="center" wrapText="1"/>
      <protection/>
    </xf>
    <xf numFmtId="0" fontId="6" fillId="4" borderId="11" xfId="91" applyFont="1" applyFill="1" applyBorder="1" applyAlignment="1" applyProtection="1">
      <alignment horizontal="center" vertical="center"/>
      <protection locked="0"/>
    </xf>
    <xf numFmtId="0" fontId="4" fillId="4" borderId="11" xfId="91" applyFont="1" applyFill="1" applyBorder="1" applyAlignment="1" applyProtection="1">
      <alignment horizontal="center" vertical="center" wrapText="1"/>
      <protection locked="0"/>
    </xf>
    <xf numFmtId="0" fontId="4" fillId="4" borderId="11" xfId="92" applyFont="1" applyFill="1" applyBorder="1" applyAlignment="1" applyProtection="1">
      <alignment horizontal="center" vertical="center" wrapText="1"/>
      <protection locked="0"/>
    </xf>
    <xf numFmtId="0" fontId="6" fillId="4" borderId="11" xfId="92" applyFont="1" applyFill="1" applyBorder="1" applyAlignment="1" applyProtection="1">
      <alignment horizontal="center" vertical="center" wrapText="1"/>
      <protection locked="0"/>
    </xf>
    <xf numFmtId="0" fontId="5" fillId="4" borderId="11" xfId="92" applyFont="1" applyFill="1" applyBorder="1" applyAlignment="1" applyProtection="1">
      <alignment horizontal="center" vertical="center" wrapText="1"/>
      <protection locked="0"/>
    </xf>
    <xf numFmtId="0" fontId="11" fillId="4" borderId="11" xfId="92" applyFont="1" applyFill="1" applyBorder="1" applyAlignment="1" applyProtection="1">
      <alignment horizontal="center" vertical="center" wrapText="1"/>
      <protection locked="0"/>
    </xf>
    <xf numFmtId="0" fontId="13" fillId="4" borderId="11" xfId="89" applyFont="1" applyFill="1" applyBorder="1" applyAlignment="1" applyProtection="1">
      <alignment horizontal="center" vertical="center" wrapText="1"/>
      <protection locked="0"/>
    </xf>
    <xf numFmtId="9" fontId="11" fillId="4" borderId="11" xfId="92" applyNumberFormat="1"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xf>
    <xf numFmtId="0" fontId="0" fillId="4" borderId="11" xfId="0" applyFill="1" applyBorder="1" applyAlignment="1">
      <alignment horizontal="center" vertical="center"/>
    </xf>
    <xf numFmtId="9" fontId="3" fillId="44" borderId="11" xfId="101" applyFont="1" applyFill="1" applyBorder="1" applyAlignment="1" applyProtection="1">
      <alignment horizontal="center" vertical="center" wrapText="1"/>
      <protection/>
    </xf>
    <xf numFmtId="0" fontId="6" fillId="60" borderId="11" xfId="66" applyFont="1" applyFill="1" applyBorder="1" applyAlignment="1" applyProtection="1">
      <alignment horizontal="center" vertical="center"/>
      <protection locked="0"/>
    </xf>
    <xf numFmtId="0" fontId="4" fillId="60" borderId="11" xfId="66" applyFont="1" applyFill="1" applyBorder="1" applyAlignment="1" applyProtection="1">
      <alignment horizontal="center" vertical="center" wrapText="1"/>
      <protection locked="0"/>
    </xf>
    <xf numFmtId="0" fontId="6" fillId="60" borderId="11" xfId="70" applyFont="1" applyFill="1" applyBorder="1" applyAlignment="1" applyProtection="1">
      <alignment horizontal="center" vertical="center"/>
      <protection locked="0"/>
    </xf>
    <xf numFmtId="0" fontId="6" fillId="60" borderId="11" xfId="92" applyFont="1" applyFill="1" applyBorder="1" applyAlignment="1" applyProtection="1">
      <alignment horizontal="center" vertical="center" wrapText="1"/>
      <protection locked="0"/>
    </xf>
    <xf numFmtId="0" fontId="5" fillId="60" borderId="11" xfId="67" applyFont="1" applyFill="1" applyBorder="1" applyAlignment="1" applyProtection="1">
      <alignment horizontal="center" vertical="center" wrapText="1"/>
      <protection locked="0"/>
    </xf>
    <xf numFmtId="49" fontId="11" fillId="60" borderId="11" xfId="67" applyNumberFormat="1" applyFont="1" applyFill="1" applyBorder="1" applyAlignment="1" applyProtection="1">
      <alignment horizontal="justify" vertical="center"/>
      <protection locked="0"/>
    </xf>
    <xf numFmtId="0" fontId="11" fillId="60" borderId="11" xfId="67" applyFont="1" applyFill="1" applyBorder="1" applyAlignment="1" applyProtection="1">
      <alignment horizontal="center" vertical="center" wrapText="1"/>
      <protection locked="0"/>
    </xf>
    <xf numFmtId="9" fontId="11" fillId="60" borderId="11" xfId="67" applyNumberFormat="1" applyFont="1" applyFill="1" applyBorder="1" applyAlignment="1" applyProtection="1">
      <alignment horizontal="center" vertical="center" wrapText="1"/>
      <protection locked="0"/>
    </xf>
    <xf numFmtId="0" fontId="3" fillId="60" borderId="11" xfId="0" applyFont="1" applyFill="1" applyBorder="1" applyAlignment="1" applyProtection="1">
      <alignment horizontal="center" vertical="center" wrapText="1"/>
      <protection/>
    </xf>
    <xf numFmtId="0" fontId="0" fillId="61" borderId="11" xfId="0" applyFill="1" applyBorder="1" applyAlignment="1">
      <alignment horizontal="center" vertical="center"/>
    </xf>
    <xf numFmtId="9" fontId="3" fillId="60" borderId="11" xfId="101" applyFont="1" applyFill="1" applyBorder="1" applyAlignment="1" applyProtection="1">
      <alignment horizontal="center" vertical="center" wrapText="1"/>
      <protection/>
    </xf>
    <xf numFmtId="0" fontId="6" fillId="39" borderId="11" xfId="0" applyFont="1" applyFill="1" applyBorder="1" applyAlignment="1" applyProtection="1">
      <alignment horizontal="center" vertical="center" wrapText="1"/>
      <protection locked="0"/>
    </xf>
    <xf numFmtId="0" fontId="4" fillId="39" borderId="11" xfId="0" applyFont="1" applyFill="1" applyBorder="1" applyAlignment="1" applyProtection="1">
      <alignment horizontal="center" vertical="center" wrapText="1"/>
      <protection locked="0"/>
    </xf>
    <xf numFmtId="0" fontId="6" fillId="39" borderId="11" xfId="0" applyFont="1" applyFill="1" applyBorder="1" applyAlignment="1" applyProtection="1">
      <alignment horizontal="center" vertical="center"/>
      <protection locked="0"/>
    </xf>
    <xf numFmtId="0" fontId="6" fillId="39" borderId="11" xfId="0" applyFont="1" applyFill="1" applyBorder="1" applyAlignment="1" applyProtection="1">
      <alignment horizontal="justify" vertical="center" wrapText="1"/>
      <protection locked="0"/>
    </xf>
    <xf numFmtId="0" fontId="5" fillId="39" borderId="11" xfId="0" applyFont="1" applyFill="1" applyBorder="1" applyAlignment="1" applyProtection="1">
      <alignment horizontal="center" vertical="center" wrapText="1"/>
      <protection locked="0"/>
    </xf>
    <xf numFmtId="49" fontId="6" fillId="39" borderId="11" xfId="0" applyNumberFormat="1" applyFont="1" applyFill="1" applyBorder="1" applyAlignment="1" applyProtection="1">
      <alignment horizontal="justify" vertical="center"/>
      <protection locked="0"/>
    </xf>
    <xf numFmtId="9" fontId="6" fillId="39" borderId="11" xfId="0" applyNumberFormat="1" applyFont="1" applyFill="1" applyBorder="1" applyAlignment="1" applyProtection="1">
      <alignment horizontal="center" vertical="center" wrapText="1"/>
      <protection locked="0"/>
    </xf>
    <xf numFmtId="0" fontId="3" fillId="39" borderId="11" xfId="0" applyFont="1" applyFill="1" applyBorder="1" applyAlignment="1" applyProtection="1">
      <alignment horizontal="center" vertical="center" wrapText="1"/>
      <protection/>
    </xf>
    <xf numFmtId="0" fontId="0" fillId="31" borderId="11" xfId="0" applyFill="1" applyBorder="1" applyAlignment="1">
      <alignment horizontal="center" vertical="center"/>
    </xf>
    <xf numFmtId="9" fontId="3" fillId="39" borderId="11" xfId="101" applyFont="1" applyFill="1" applyBorder="1" applyAlignment="1" applyProtection="1">
      <alignment horizontal="center" vertical="center" wrapText="1"/>
      <protection/>
    </xf>
    <xf numFmtId="0" fontId="6" fillId="40" borderId="11" xfId="0" applyFont="1" applyFill="1" applyBorder="1" applyAlignment="1" applyProtection="1">
      <alignment horizontal="center" vertical="center"/>
      <protection locked="0"/>
    </xf>
    <xf numFmtId="0" fontId="6" fillId="40" borderId="11" xfId="0" applyFont="1" applyFill="1" applyBorder="1" applyAlignment="1" applyProtection="1">
      <alignment horizontal="center" vertical="center" wrapText="1"/>
      <protection locked="0"/>
    </xf>
    <xf numFmtId="0" fontId="5" fillId="40" borderId="11" xfId="0" applyFont="1" applyFill="1" applyBorder="1" applyAlignment="1" applyProtection="1">
      <alignment horizontal="center" vertical="center" wrapText="1"/>
      <protection locked="0"/>
    </xf>
    <xf numFmtId="49" fontId="6" fillId="40" borderId="11" xfId="0" applyNumberFormat="1" applyFont="1" applyFill="1" applyBorder="1" applyAlignment="1" applyProtection="1">
      <alignment horizontal="justify" vertical="center"/>
      <protection locked="0"/>
    </xf>
    <xf numFmtId="9" fontId="6" fillId="40" borderId="11" xfId="0" applyNumberFormat="1" applyFont="1" applyFill="1" applyBorder="1" applyAlignment="1" applyProtection="1">
      <alignment horizontal="center" vertical="center" wrapText="1"/>
      <protection locked="0"/>
    </xf>
    <xf numFmtId="0" fontId="3" fillId="40" borderId="11" xfId="0" applyFont="1" applyFill="1" applyBorder="1" applyAlignment="1" applyProtection="1">
      <alignment horizontal="center" vertical="center" wrapText="1"/>
      <protection/>
    </xf>
    <xf numFmtId="0" fontId="0" fillId="45" borderId="11" xfId="0" applyFill="1" applyBorder="1" applyAlignment="1">
      <alignment horizontal="center" vertical="center"/>
    </xf>
    <xf numFmtId="9" fontId="3" fillId="40" borderId="11" xfId="101" applyFont="1" applyFill="1" applyBorder="1" applyAlignment="1" applyProtection="1">
      <alignment horizontal="center" vertical="center" wrapText="1"/>
      <protection/>
    </xf>
    <xf numFmtId="0" fontId="6" fillId="3" borderId="11"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49" fontId="6" fillId="3" borderId="11" xfId="0" applyNumberFormat="1" applyFont="1" applyFill="1" applyBorder="1" applyAlignment="1" applyProtection="1">
      <alignment horizontal="justify" vertical="center"/>
      <protection locked="0"/>
    </xf>
    <xf numFmtId="9" fontId="6" fillId="3" borderId="11" xfId="0" applyNumberFormat="1"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wrapText="1"/>
      <protection/>
    </xf>
    <xf numFmtId="3" fontId="0" fillId="53" borderId="11" xfId="0" applyNumberFormat="1" applyFill="1" applyBorder="1" applyAlignment="1">
      <alignment horizontal="center" vertical="center"/>
    </xf>
    <xf numFmtId="9" fontId="3" fillId="62" borderId="11" xfId="101" applyFont="1" applyFill="1" applyBorder="1" applyAlignment="1" applyProtection="1">
      <alignment horizontal="center" vertical="center" wrapText="1"/>
      <protection/>
    </xf>
    <xf numFmtId="0" fontId="6" fillId="63" borderId="11" xfId="0" applyFont="1" applyFill="1" applyBorder="1" applyAlignment="1" applyProtection="1">
      <alignment horizontal="center" vertical="center"/>
      <protection locked="0"/>
    </xf>
    <xf numFmtId="0" fontId="6" fillId="63" borderId="11" xfId="0" applyFont="1" applyFill="1" applyBorder="1" applyAlignment="1" applyProtection="1">
      <alignment horizontal="center" vertical="center" wrapText="1"/>
      <protection locked="0"/>
    </xf>
    <xf numFmtId="0" fontId="5" fillId="63" borderId="11" xfId="0" applyFont="1" applyFill="1" applyBorder="1" applyAlignment="1" applyProtection="1">
      <alignment horizontal="center" vertical="center" wrapText="1"/>
      <protection locked="0"/>
    </xf>
    <xf numFmtId="49" fontId="6" fillId="63" borderId="11" xfId="0" applyNumberFormat="1" applyFont="1" applyFill="1" applyBorder="1" applyAlignment="1" applyProtection="1">
      <alignment horizontal="justify" vertical="center"/>
      <protection locked="0"/>
    </xf>
    <xf numFmtId="9" fontId="6" fillId="63" borderId="11" xfId="0" applyNumberFormat="1" applyFont="1" applyFill="1" applyBorder="1" applyAlignment="1" applyProtection="1">
      <alignment horizontal="center" vertical="center" wrapText="1"/>
      <protection locked="0"/>
    </xf>
    <xf numFmtId="0" fontId="3" fillId="63" borderId="11" xfId="0" applyFont="1" applyFill="1" applyBorder="1" applyAlignment="1" applyProtection="1">
      <alignment horizontal="center" vertical="center" wrapText="1"/>
      <protection/>
    </xf>
    <xf numFmtId="3" fontId="0" fillId="64" borderId="11" xfId="0" applyNumberFormat="1" applyFill="1" applyBorder="1" applyAlignment="1">
      <alignment horizontal="center" vertical="center"/>
    </xf>
    <xf numFmtId="9" fontId="3" fillId="63" borderId="11" xfId="101"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locked="0"/>
    </xf>
    <xf numFmtId="0" fontId="6" fillId="28" borderId="1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0" fillId="2" borderId="11" xfId="0" applyFill="1" applyBorder="1" applyAlignment="1">
      <alignment horizontal="center" vertical="center"/>
    </xf>
    <xf numFmtId="0" fontId="5" fillId="2" borderId="11" xfId="0" applyFont="1" applyFill="1" applyBorder="1" applyAlignment="1" applyProtection="1">
      <alignment horizontal="center" vertical="center" wrapText="1"/>
      <protection locked="0"/>
    </xf>
    <xf numFmtId="49" fontId="6" fillId="2" borderId="11" xfId="0" applyNumberFormat="1" applyFont="1" applyFill="1" applyBorder="1" applyAlignment="1" applyProtection="1">
      <alignment horizontal="justify" vertical="center"/>
      <protection locked="0"/>
    </xf>
    <xf numFmtId="9" fontId="6" fillId="2" borderId="11"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xf>
    <xf numFmtId="0" fontId="0" fillId="46" borderId="11" xfId="0" applyFill="1" applyBorder="1" applyAlignment="1">
      <alignment horizontal="center" vertical="center"/>
    </xf>
    <xf numFmtId="9" fontId="3" fillId="2" borderId="11" xfId="101" applyFont="1" applyFill="1" applyBorder="1" applyAlignment="1" applyProtection="1">
      <alignment horizontal="center" vertical="center" wrapText="1"/>
      <protection/>
    </xf>
    <xf numFmtId="0" fontId="72" fillId="0" borderId="14" xfId="0" applyFont="1" applyBorder="1" applyAlignment="1">
      <alignment horizontal="center" vertical="center" wrapText="1"/>
    </xf>
    <xf numFmtId="9" fontId="0" fillId="42" borderId="10" xfId="0" applyNumberFormat="1" applyFill="1" applyBorder="1" applyAlignment="1">
      <alignment horizontal="center" vertical="center"/>
    </xf>
    <xf numFmtId="0" fontId="19" fillId="44" borderId="11" xfId="0" applyFont="1" applyFill="1" applyBorder="1" applyAlignment="1">
      <alignment horizontal="center" vertical="center"/>
    </xf>
    <xf numFmtId="9" fontId="3" fillId="10" borderId="11" xfId="101" applyNumberFormat="1" applyFont="1" applyFill="1" applyBorder="1" applyAlignment="1" applyProtection="1">
      <alignment horizontal="center" vertical="center" wrapText="1"/>
      <protection/>
    </xf>
    <xf numFmtId="0" fontId="24" fillId="47" borderId="10" xfId="0" applyFont="1" applyFill="1" applyBorder="1" applyAlignment="1" applyProtection="1">
      <alignment horizontal="center" vertical="center" wrapText="1"/>
      <protection locked="0"/>
    </xf>
    <xf numFmtId="0" fontId="5" fillId="42" borderId="10" xfId="0" applyFont="1" applyFill="1" applyBorder="1" applyAlignment="1" applyProtection="1">
      <alignment horizontal="center" vertical="center" wrapText="1"/>
      <protection locked="0"/>
    </xf>
    <xf numFmtId="0" fontId="6" fillId="4" borderId="10" xfId="88" applyFont="1" applyFill="1" applyBorder="1" applyAlignment="1" applyProtection="1">
      <alignment horizontal="center" vertical="center" wrapText="1"/>
      <protection locked="0"/>
    </xf>
    <xf numFmtId="0" fontId="4" fillId="4" borderId="10" xfId="91" applyFont="1" applyFill="1" applyBorder="1" applyAlignment="1" applyProtection="1">
      <alignment horizontal="center" vertical="center" wrapText="1"/>
      <protection locked="0"/>
    </xf>
    <xf numFmtId="0" fontId="6" fillId="4" borderId="10" xfId="88" applyFont="1" applyFill="1" applyBorder="1" applyAlignment="1" applyProtection="1">
      <alignment horizontal="center" vertical="center"/>
      <protection locked="0"/>
    </xf>
    <xf numFmtId="0" fontId="4" fillId="4" borderId="10" xfId="88" applyFont="1" applyFill="1" applyBorder="1" applyAlignment="1" applyProtection="1">
      <alignment horizontal="center" vertical="center" wrapText="1"/>
      <protection locked="0"/>
    </xf>
    <xf numFmtId="0" fontId="4" fillId="4" borderId="10" xfId="92" applyFont="1" applyFill="1" applyBorder="1" applyAlignment="1" applyProtection="1">
      <alignment horizontal="center" vertical="center" wrapText="1"/>
      <protection locked="0"/>
    </xf>
    <xf numFmtId="0" fontId="12" fillId="4" borderId="10" xfId="89" applyFont="1" applyFill="1" applyBorder="1" applyAlignment="1" applyProtection="1">
      <alignment horizontal="center" vertical="center"/>
      <protection locked="0"/>
    </xf>
    <xf numFmtId="0" fontId="15" fillId="4" borderId="10" xfId="89" applyFont="1" applyFill="1" applyBorder="1" applyAlignment="1" applyProtection="1">
      <alignment horizontal="center" vertical="center" wrapText="1"/>
      <protection locked="0"/>
    </xf>
    <xf numFmtId="0" fontId="11" fillId="4" borderId="10" xfId="92" applyFont="1" applyFill="1" applyBorder="1" applyAlignment="1" applyProtection="1">
      <alignment horizontal="center" vertical="center" wrapText="1"/>
      <protection locked="0"/>
    </xf>
    <xf numFmtId="0" fontId="13" fillId="4" borderId="10" xfId="89" applyFont="1" applyFill="1" applyBorder="1" applyAlignment="1" applyProtection="1">
      <alignment horizontal="center" vertical="center" wrapText="1"/>
      <protection locked="0"/>
    </xf>
    <xf numFmtId="49" fontId="6" fillId="4" borderId="10" xfId="89" applyNumberFormat="1"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xf>
    <xf numFmtId="0" fontId="3" fillId="44" borderId="10" xfId="0" applyFont="1" applyFill="1" applyBorder="1" applyAlignment="1" applyProtection="1">
      <alignment horizontal="center" vertical="center" wrapText="1"/>
      <protection/>
    </xf>
    <xf numFmtId="9" fontId="3" fillId="44" borderId="10" xfId="101" applyFont="1" applyFill="1" applyBorder="1" applyAlignment="1" applyProtection="1">
      <alignment horizontal="center" vertical="center" wrapText="1"/>
      <protection/>
    </xf>
    <xf numFmtId="0" fontId="6" fillId="60" borderId="10" xfId="66" applyFont="1" applyFill="1" applyBorder="1" applyAlignment="1" applyProtection="1">
      <alignment horizontal="center" vertical="center"/>
      <protection locked="0"/>
    </xf>
    <xf numFmtId="0" fontId="4" fillId="60" borderId="10" xfId="66" applyFont="1" applyFill="1" applyBorder="1" applyAlignment="1" applyProtection="1">
      <alignment horizontal="center" vertical="center" wrapText="1"/>
      <protection locked="0"/>
    </xf>
    <xf numFmtId="0" fontId="6" fillId="60" borderId="10" xfId="70" applyFont="1" applyFill="1" applyBorder="1" applyAlignment="1" applyProtection="1">
      <alignment horizontal="center" vertical="center"/>
      <protection locked="0"/>
    </xf>
    <xf numFmtId="0" fontId="6" fillId="60" borderId="10" xfId="92" applyFont="1" applyFill="1" applyBorder="1" applyAlignment="1" applyProtection="1">
      <alignment horizontal="center" vertical="center" wrapText="1"/>
      <protection locked="0"/>
    </xf>
    <xf numFmtId="0" fontId="5" fillId="60" borderId="10" xfId="67" applyFont="1" applyFill="1" applyBorder="1" applyAlignment="1" applyProtection="1">
      <alignment horizontal="center" vertical="center" wrapText="1"/>
      <protection locked="0"/>
    </xf>
    <xf numFmtId="49" fontId="11" fillId="60" borderId="10" xfId="67" applyNumberFormat="1" applyFont="1" applyFill="1" applyBorder="1" applyAlignment="1" applyProtection="1">
      <alignment horizontal="justify" vertical="center"/>
      <protection locked="0"/>
    </xf>
    <xf numFmtId="0" fontId="11" fillId="60" borderId="10" xfId="67" applyFont="1" applyFill="1" applyBorder="1" applyAlignment="1" applyProtection="1">
      <alignment horizontal="center" vertical="center" wrapText="1"/>
      <protection locked="0"/>
    </xf>
    <xf numFmtId="9" fontId="11" fillId="60" borderId="10" xfId="67" applyNumberFormat="1" applyFont="1" applyFill="1" applyBorder="1" applyAlignment="1" applyProtection="1">
      <alignment horizontal="center" vertical="center" wrapText="1"/>
      <protection locked="0"/>
    </xf>
    <xf numFmtId="0" fontId="3" fillId="60" borderId="10" xfId="0" applyFont="1" applyFill="1" applyBorder="1" applyAlignment="1" applyProtection="1">
      <alignment horizontal="center" vertical="center" wrapText="1"/>
      <protection/>
    </xf>
    <xf numFmtId="0" fontId="0" fillId="61" borderId="10" xfId="0" applyFill="1" applyBorder="1" applyAlignment="1">
      <alignment horizontal="center" vertical="center"/>
    </xf>
    <xf numFmtId="9" fontId="3" fillId="60" borderId="10" xfId="101" applyFont="1" applyFill="1" applyBorder="1" applyAlignment="1" applyProtection="1">
      <alignment horizontal="center" vertical="center" wrapText="1"/>
      <protection/>
    </xf>
    <xf numFmtId="0" fontId="6" fillId="65" borderId="10" xfId="71" applyFont="1" applyFill="1" applyBorder="1" applyAlignment="1" applyProtection="1">
      <alignment horizontal="center" vertical="center"/>
      <protection locked="0"/>
    </xf>
    <xf numFmtId="0" fontId="4" fillId="65" borderId="10" xfId="71" applyFont="1" applyFill="1" applyBorder="1" applyAlignment="1" applyProtection="1">
      <alignment horizontal="center" vertical="center" wrapText="1"/>
      <protection locked="0"/>
    </xf>
    <xf numFmtId="0" fontId="6" fillId="65" borderId="10" xfId="71" applyFont="1" applyFill="1" applyBorder="1" applyAlignment="1" applyProtection="1">
      <alignment horizontal="center" vertical="center" wrapText="1"/>
      <protection locked="0"/>
    </xf>
    <xf numFmtId="0" fontId="5" fillId="65" borderId="10" xfId="0" applyFont="1" applyFill="1" applyBorder="1" applyAlignment="1" applyProtection="1">
      <alignment horizontal="center" vertical="center" wrapText="1"/>
      <protection locked="0"/>
    </xf>
    <xf numFmtId="0" fontId="6" fillId="65" borderId="10" xfId="0" applyFont="1" applyFill="1" applyBorder="1" applyAlignment="1" applyProtection="1">
      <alignment horizontal="center" vertical="center" wrapText="1"/>
      <protection locked="0"/>
    </xf>
    <xf numFmtId="9" fontId="6" fillId="65" borderId="10" xfId="0" applyNumberFormat="1" applyFont="1" applyFill="1" applyBorder="1" applyAlignment="1" applyProtection="1">
      <alignment horizontal="center" vertical="center" wrapText="1"/>
      <protection locked="0"/>
    </xf>
    <xf numFmtId="0" fontId="3" fillId="65" borderId="10" xfId="0" applyFont="1" applyFill="1" applyBorder="1" applyAlignment="1" applyProtection="1">
      <alignment horizontal="center" vertical="center" wrapText="1"/>
      <protection/>
    </xf>
    <xf numFmtId="0" fontId="0" fillId="66" borderId="10" xfId="0" applyFill="1" applyBorder="1" applyAlignment="1">
      <alignment horizontal="center" vertical="center"/>
    </xf>
    <xf numFmtId="9" fontId="3" fillId="67" borderId="10" xfId="101" applyFont="1" applyFill="1" applyBorder="1" applyAlignment="1" applyProtection="1">
      <alignment horizontal="center" vertical="center" wrapText="1"/>
      <protection/>
    </xf>
    <xf numFmtId="9" fontId="3" fillId="65" borderId="10" xfId="101" applyFont="1" applyFill="1" applyBorder="1" applyAlignment="1" applyProtection="1">
      <alignment horizontal="center" vertical="center" wrapText="1"/>
      <protection/>
    </xf>
    <xf numFmtId="0" fontId="4" fillId="31" borderId="10" xfId="0" applyFont="1" applyFill="1" applyBorder="1" applyAlignment="1" applyProtection="1">
      <alignment horizontal="center" vertical="center" wrapText="1"/>
      <protection locked="0"/>
    </xf>
    <xf numFmtId="0" fontId="22" fillId="10" borderId="10" xfId="0" applyFont="1" applyFill="1" applyBorder="1" applyAlignment="1" applyProtection="1">
      <alignment horizontal="center" vertical="center" wrapText="1"/>
      <protection/>
    </xf>
    <xf numFmtId="0" fontId="6" fillId="63" borderId="10" xfId="0" applyFont="1" applyFill="1" applyBorder="1" applyAlignment="1" applyProtection="1">
      <alignment horizontal="center" vertical="center"/>
      <protection locked="0"/>
    </xf>
    <xf numFmtId="0" fontId="6" fillId="63" borderId="10" xfId="0" applyFont="1" applyFill="1" applyBorder="1" applyAlignment="1" applyProtection="1">
      <alignment horizontal="center" vertical="center" wrapText="1"/>
      <protection locked="0"/>
    </xf>
    <xf numFmtId="0" fontId="5" fillId="63" borderId="10" xfId="0" applyFont="1" applyFill="1" applyBorder="1" applyAlignment="1" applyProtection="1">
      <alignment horizontal="center" vertical="center" wrapText="1"/>
      <protection locked="0"/>
    </xf>
    <xf numFmtId="49" fontId="6" fillId="63" borderId="10" xfId="0" applyNumberFormat="1" applyFont="1" applyFill="1" applyBorder="1" applyAlignment="1" applyProtection="1">
      <alignment horizontal="justify" vertical="center"/>
      <protection locked="0"/>
    </xf>
    <xf numFmtId="9" fontId="6" fillId="63" borderId="10" xfId="0" applyNumberFormat="1" applyFont="1" applyFill="1" applyBorder="1" applyAlignment="1" applyProtection="1">
      <alignment horizontal="center" vertical="center" wrapText="1"/>
      <protection locked="0"/>
    </xf>
    <xf numFmtId="0" fontId="3" fillId="63" borderId="10" xfId="0" applyFont="1" applyFill="1" applyBorder="1" applyAlignment="1" applyProtection="1">
      <alignment horizontal="center" vertical="center" wrapText="1"/>
      <protection/>
    </xf>
    <xf numFmtId="3" fontId="0" fillId="64" borderId="10" xfId="0" applyNumberFormat="1" applyFill="1" applyBorder="1" applyAlignment="1">
      <alignment horizontal="center" vertical="center"/>
    </xf>
    <xf numFmtId="9" fontId="3" fillId="63" borderId="10" xfId="101" applyFont="1" applyFill="1" applyBorder="1" applyAlignment="1" applyProtection="1">
      <alignment horizontal="center" vertical="center" wrapText="1"/>
      <protection/>
    </xf>
    <xf numFmtId="0" fontId="3" fillId="28" borderId="10" xfId="0" applyFont="1" applyFill="1" applyBorder="1" applyAlignment="1" applyProtection="1">
      <alignment horizontal="center" vertical="center" wrapText="1"/>
      <protection/>
    </xf>
    <xf numFmtId="0" fontId="0" fillId="45" borderId="10" xfId="0" applyFill="1" applyBorder="1" applyAlignment="1">
      <alignment horizontal="center" vertical="center"/>
    </xf>
    <xf numFmtId="9" fontId="3" fillId="28" borderId="10" xfId="101" applyFont="1" applyFill="1" applyBorder="1" applyAlignment="1" applyProtection="1">
      <alignment horizontal="center" vertical="center" wrapText="1"/>
      <protection/>
    </xf>
    <xf numFmtId="9" fontId="6" fillId="2" borderId="10" xfId="0"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wrapText="1"/>
      <protection locked="0"/>
    </xf>
    <xf numFmtId="0" fontId="12" fillId="18" borderId="10" xfId="0" applyFont="1" applyFill="1" applyBorder="1" applyAlignment="1" applyProtection="1">
      <alignment horizontal="center" vertical="center" wrapText="1"/>
      <protection locked="0"/>
    </xf>
    <xf numFmtId="0" fontId="5" fillId="18" borderId="10" xfId="0" applyFont="1" applyFill="1" applyBorder="1" applyAlignment="1" applyProtection="1">
      <alignment horizontal="center" vertical="center" wrapText="1"/>
      <protection locked="0"/>
    </xf>
    <xf numFmtId="49" fontId="6" fillId="18" borderId="10" xfId="0" applyNumberFormat="1" applyFont="1" applyFill="1" applyBorder="1" applyAlignment="1" applyProtection="1">
      <alignment horizontal="justify" vertical="center"/>
      <protection locked="0"/>
    </xf>
    <xf numFmtId="9" fontId="6"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wrapText="1"/>
      <protection/>
    </xf>
    <xf numFmtId="0" fontId="3" fillId="68" borderId="10" xfId="0" applyFont="1" applyFill="1" applyBorder="1" applyAlignment="1" applyProtection="1">
      <alignment horizontal="center" vertical="center" wrapText="1"/>
      <protection/>
    </xf>
    <xf numFmtId="0" fontId="0" fillId="69" borderId="10" xfId="0" applyFill="1" applyBorder="1" applyAlignment="1">
      <alignment horizontal="center" vertical="center"/>
    </xf>
    <xf numFmtId="9" fontId="3" fillId="68" borderId="10" xfId="101" applyFont="1" applyFill="1" applyBorder="1" applyAlignment="1" applyProtection="1">
      <alignment horizontal="center" vertical="center" wrapText="1"/>
      <protection/>
    </xf>
    <xf numFmtId="9" fontId="6" fillId="42" borderId="10" xfId="0" applyNumberFormat="1" applyFont="1" applyFill="1" applyBorder="1" applyAlignment="1" applyProtection="1">
      <alignment horizontal="center" vertical="center" wrapText="1"/>
      <protection locked="0"/>
    </xf>
    <xf numFmtId="0" fontId="0" fillId="36" borderId="10" xfId="0" applyFill="1" applyBorder="1" applyAlignment="1">
      <alignment horizontal="center" vertical="center"/>
    </xf>
    <xf numFmtId="0" fontId="72" fillId="0" borderId="10" xfId="0" applyFont="1" applyBorder="1" applyAlignment="1">
      <alignment horizontal="center" vertical="center" wrapText="1"/>
    </xf>
    <xf numFmtId="0" fontId="26" fillId="47" borderId="14" xfId="87" applyFont="1" applyFill="1" applyBorder="1" applyAlignment="1" applyProtection="1">
      <alignment horizontal="justify" vertical="center"/>
      <protection locked="0"/>
    </xf>
    <xf numFmtId="0" fontId="26" fillId="47" borderId="10" xfId="87" applyFont="1" applyFill="1" applyBorder="1" applyAlignment="1" applyProtection="1">
      <alignment horizontal="justify" vertical="center"/>
      <protection locked="0"/>
    </xf>
    <xf numFmtId="0" fontId="26" fillId="47" borderId="11" xfId="87" applyFont="1" applyFill="1" applyBorder="1" applyAlignment="1" applyProtection="1">
      <alignment horizontal="justify" vertical="center"/>
      <protection locked="0"/>
    </xf>
    <xf numFmtId="0" fontId="26" fillId="47" borderId="10" xfId="87" applyNumberFormat="1" applyFont="1" applyFill="1" applyBorder="1" applyAlignment="1" applyProtection="1">
      <alignment horizontal="justify" vertical="center"/>
      <protection locked="0"/>
    </xf>
    <xf numFmtId="0" fontId="26" fillId="47" borderId="10" xfId="87" applyFont="1" applyFill="1" applyBorder="1" applyAlignment="1" applyProtection="1">
      <alignment horizontal="justify" vertical="center" wrapText="1"/>
      <protection locked="0"/>
    </xf>
    <xf numFmtId="0" fontId="26" fillId="47" borderId="11" xfId="87" applyFont="1" applyFill="1" applyBorder="1" applyAlignment="1" applyProtection="1">
      <alignment horizontal="justify" vertical="center" wrapText="1"/>
      <protection locked="0"/>
    </xf>
    <xf numFmtId="0" fontId="26" fillId="47" borderId="15" xfId="87" applyFont="1" applyFill="1" applyBorder="1" applyAlignment="1" applyProtection="1">
      <alignment horizontal="justify" vertical="center"/>
      <protection locked="0"/>
    </xf>
    <xf numFmtId="0" fontId="73" fillId="0" borderId="0" xfId="0" applyFont="1" applyAlignment="1">
      <alignment/>
    </xf>
    <xf numFmtId="0" fontId="27" fillId="36" borderId="10" xfId="0" applyFont="1" applyFill="1" applyBorder="1" applyAlignment="1" applyProtection="1">
      <alignment horizontal="center" vertical="center" wrapText="1"/>
      <protection locked="0"/>
    </xf>
    <xf numFmtId="0" fontId="26" fillId="47" borderId="10" xfId="0" applyFont="1" applyFill="1" applyBorder="1" applyAlignment="1" applyProtection="1">
      <alignment horizontal="justify" vertical="center" wrapText="1"/>
      <protection locked="0"/>
    </xf>
    <xf numFmtId="0" fontId="26" fillId="47" borderId="10" xfId="0" applyFont="1" applyFill="1" applyBorder="1" applyAlignment="1" applyProtection="1">
      <alignment horizontal="justify" vertical="center" wrapText="1"/>
      <protection/>
    </xf>
    <xf numFmtId="0" fontId="26" fillId="0" borderId="10"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73" fillId="0" borderId="10" xfId="0" applyFont="1" applyBorder="1" applyAlignment="1">
      <alignment horizontal="justify" vertical="center" wrapText="1"/>
    </xf>
    <xf numFmtId="0" fontId="73" fillId="0" borderId="14" xfId="0" applyFont="1" applyBorder="1" applyAlignment="1">
      <alignment horizontal="justify" vertical="center" wrapText="1"/>
    </xf>
    <xf numFmtId="0" fontId="73" fillId="47" borderId="0" xfId="0" applyFont="1" applyFill="1" applyBorder="1" applyAlignment="1">
      <alignment/>
    </xf>
    <xf numFmtId="0" fontId="74" fillId="31" borderId="10" xfId="0" applyFont="1" applyFill="1" applyBorder="1" applyAlignment="1">
      <alignment horizontal="center" vertical="center"/>
    </xf>
    <xf numFmtId="9" fontId="3" fillId="47" borderId="0" xfId="101" applyFont="1" applyFill="1" applyBorder="1" applyAlignment="1" applyProtection="1">
      <alignment horizontal="center" vertical="center" wrapText="1"/>
      <protection/>
    </xf>
    <xf numFmtId="0" fontId="0" fillId="47" borderId="0" xfId="0" applyFill="1" applyBorder="1" applyAlignment="1">
      <alignment/>
    </xf>
    <xf numFmtId="9" fontId="3" fillId="47" borderId="0" xfId="101" applyNumberFormat="1" applyFont="1" applyFill="1" applyBorder="1" applyAlignment="1" applyProtection="1">
      <alignment horizontal="center" vertical="center" wrapText="1"/>
      <protection/>
    </xf>
    <xf numFmtId="0" fontId="26" fillId="43" borderId="10" xfId="0" applyFont="1" applyFill="1" applyBorder="1" applyAlignment="1" applyProtection="1">
      <alignment horizontal="center" vertical="center" wrapText="1"/>
      <protection locked="0"/>
    </xf>
    <xf numFmtId="0" fontId="26" fillId="44" borderId="14" xfId="87" applyFont="1" applyFill="1" applyBorder="1" applyAlignment="1" applyProtection="1">
      <alignment horizontal="center" vertical="center"/>
      <protection locked="0"/>
    </xf>
    <xf numFmtId="0" fontId="26" fillId="44" borderId="10" xfId="87" applyFont="1" applyFill="1" applyBorder="1" applyAlignment="1" applyProtection="1">
      <alignment horizontal="justify" vertical="center"/>
      <protection locked="0"/>
    </xf>
    <xf numFmtId="0" fontId="26" fillId="44" borderId="11" xfId="87" applyFont="1" applyFill="1" applyBorder="1" applyAlignment="1" applyProtection="1">
      <alignment horizontal="justify" vertical="center"/>
      <protection locked="0"/>
    </xf>
    <xf numFmtId="49" fontId="26" fillId="4" borderId="10" xfId="0" applyNumberFormat="1" applyFont="1" applyFill="1" applyBorder="1" applyAlignment="1" applyProtection="1">
      <alignment horizontal="justify" vertical="center" wrapText="1"/>
      <protection locked="0"/>
    </xf>
    <xf numFmtId="0" fontId="26" fillId="4" borderId="11" xfId="0" applyNumberFormat="1" applyFont="1" applyFill="1" applyBorder="1" applyAlignment="1" applyProtection="1">
      <alignment horizontal="justify" vertical="center" wrapText="1"/>
      <protection locked="0"/>
    </xf>
    <xf numFmtId="0" fontId="26" fillId="60" borderId="10" xfId="87" applyNumberFormat="1" applyFont="1" applyFill="1" applyBorder="1" applyAlignment="1" applyProtection="1">
      <alignment horizontal="justify" vertical="center"/>
      <protection locked="0"/>
    </xf>
    <xf numFmtId="0" fontId="26" fillId="60" borderId="11" xfId="87" applyNumberFormat="1" applyFont="1" applyFill="1" applyBorder="1" applyAlignment="1" applyProtection="1">
      <alignment horizontal="justify" vertical="center"/>
      <protection locked="0"/>
    </xf>
    <xf numFmtId="0" fontId="26" fillId="66" borderId="10" xfId="0" applyFont="1" applyFill="1" applyBorder="1" applyAlignment="1" applyProtection="1">
      <alignment horizontal="center" vertical="center" wrapText="1"/>
      <protection/>
    </xf>
    <xf numFmtId="0" fontId="26" fillId="31" borderId="10" xfId="87" applyNumberFormat="1" applyFont="1" applyFill="1" applyBorder="1" applyAlignment="1" applyProtection="1">
      <alignment horizontal="justify" vertical="center"/>
      <protection locked="0"/>
    </xf>
    <xf numFmtId="0" fontId="26" fillId="31" borderId="10" xfId="87" applyFont="1" applyFill="1" applyBorder="1" applyAlignment="1" applyProtection="1">
      <alignment horizontal="justify" vertical="center"/>
      <protection locked="0"/>
    </xf>
    <xf numFmtId="0" fontId="26" fillId="31" borderId="11" xfId="87" applyFont="1" applyFill="1" applyBorder="1" applyAlignment="1" applyProtection="1">
      <alignment horizontal="justify" vertical="center"/>
      <protection locked="0"/>
    </xf>
    <xf numFmtId="0" fontId="26" fillId="45" borderId="10" xfId="87" applyFont="1" applyFill="1" applyBorder="1" applyAlignment="1" applyProtection="1">
      <alignment horizontal="justify" vertical="center"/>
      <protection locked="0"/>
    </xf>
    <xf numFmtId="0" fontId="26" fillId="45" borderId="10" xfId="87" applyFont="1" applyFill="1" applyBorder="1" applyAlignment="1" applyProtection="1">
      <alignment horizontal="justify" vertical="center" wrapText="1"/>
      <protection locked="0"/>
    </xf>
    <xf numFmtId="0" fontId="26" fillId="45" borderId="11" xfId="87" applyFont="1" applyFill="1" applyBorder="1" applyAlignment="1" applyProtection="1">
      <alignment horizontal="justify" vertical="center" wrapText="1"/>
      <protection locked="0"/>
    </xf>
    <xf numFmtId="0" fontId="26" fillId="53" borderId="10" xfId="87" applyFont="1" applyFill="1" applyBorder="1" applyAlignment="1" applyProtection="1">
      <alignment horizontal="justify" vertical="center"/>
      <protection locked="0"/>
    </xf>
    <xf numFmtId="49" fontId="26" fillId="53" borderId="10" xfId="0" applyNumberFormat="1" applyFont="1" applyFill="1" applyBorder="1" applyAlignment="1" applyProtection="1">
      <alignment horizontal="justify" vertical="center"/>
      <protection locked="0"/>
    </xf>
    <xf numFmtId="0" fontId="26" fillId="53" borderId="11" xfId="87" applyFont="1" applyFill="1" applyBorder="1" applyAlignment="1" applyProtection="1">
      <alignment horizontal="justify" vertical="center" wrapText="1"/>
      <protection locked="0"/>
    </xf>
    <xf numFmtId="0" fontId="26" fillId="64" borderId="10" xfId="87" applyFont="1" applyFill="1" applyBorder="1" applyAlignment="1" applyProtection="1">
      <alignment horizontal="justify" vertical="center" wrapText="1"/>
      <protection locked="0"/>
    </xf>
    <xf numFmtId="0" fontId="26" fillId="64" borderId="11" xfId="87" applyFont="1" applyFill="1" applyBorder="1" applyAlignment="1" applyProtection="1">
      <alignment horizontal="justify" vertical="center" wrapText="1"/>
      <protection locked="0"/>
    </xf>
    <xf numFmtId="0" fontId="26" fillId="46" borderId="10" xfId="87" applyFont="1" applyFill="1" applyBorder="1" applyAlignment="1" applyProtection="1">
      <alignment horizontal="justify" vertical="center"/>
      <protection locked="0"/>
    </xf>
    <xf numFmtId="0" fontId="26" fillId="46" borderId="11" xfId="87" applyFont="1" applyFill="1" applyBorder="1" applyAlignment="1" applyProtection="1">
      <alignment horizontal="justify" vertical="center" wrapText="1"/>
      <protection locked="0"/>
    </xf>
    <xf numFmtId="0" fontId="26" fillId="69" borderId="10" xfId="87" applyFont="1" applyFill="1" applyBorder="1" applyAlignment="1" applyProtection="1">
      <alignment horizontal="justify" vertical="center"/>
      <protection locked="0"/>
    </xf>
    <xf numFmtId="0" fontId="26" fillId="39" borderId="10" xfId="0" applyFont="1" applyFill="1" applyBorder="1" applyAlignment="1">
      <alignment horizontal="justify" vertical="center"/>
    </xf>
    <xf numFmtId="0" fontId="26" fillId="70" borderId="10" xfId="87" applyFont="1" applyFill="1" applyBorder="1" applyAlignment="1" applyProtection="1">
      <alignment horizontal="justify" vertical="center"/>
      <protection locked="0"/>
    </xf>
    <xf numFmtId="0" fontId="26" fillId="47" borderId="11" xfId="0" applyNumberFormat="1" applyFont="1" applyFill="1" applyBorder="1" applyAlignment="1" applyProtection="1">
      <alignment horizontal="justify" vertical="center" wrapText="1"/>
      <protection locked="0"/>
    </xf>
    <xf numFmtId="0" fontId="26" fillId="43" borderId="10" xfId="0" applyNumberFormat="1" applyFont="1" applyFill="1" applyBorder="1" applyAlignment="1" applyProtection="1">
      <alignment horizontal="justify" vertical="center" wrapText="1"/>
      <protection locked="0"/>
    </xf>
    <xf numFmtId="0" fontId="6" fillId="37" borderId="16" xfId="72" applyFont="1" applyFill="1" applyBorder="1" applyAlignment="1">
      <alignment horizontal="center" vertical="center"/>
      <protection/>
    </xf>
    <xf numFmtId="0" fontId="6" fillId="37" borderId="17" xfId="72" applyFont="1" applyFill="1" applyBorder="1" applyAlignment="1">
      <alignment horizontal="center" vertical="center"/>
      <protection/>
    </xf>
    <xf numFmtId="0" fontId="6" fillId="37" borderId="18" xfId="72" applyFont="1" applyFill="1" applyBorder="1" applyAlignment="1">
      <alignment horizontal="center" vertical="center"/>
      <protection/>
    </xf>
    <xf numFmtId="0" fontId="6" fillId="37" borderId="19" xfId="72" applyFont="1" applyFill="1" applyBorder="1" applyAlignment="1">
      <alignment horizontal="center" vertical="center"/>
      <protection/>
    </xf>
    <xf numFmtId="0" fontId="6" fillId="37" borderId="0" xfId="72" applyFont="1" applyFill="1" applyBorder="1" applyAlignment="1">
      <alignment horizontal="center" vertical="center"/>
      <protection/>
    </xf>
    <xf numFmtId="0" fontId="6" fillId="37" borderId="20" xfId="72" applyFont="1" applyFill="1" applyBorder="1" applyAlignment="1">
      <alignment horizontal="center" vertical="center"/>
      <protection/>
    </xf>
    <xf numFmtId="0" fontId="6" fillId="37" borderId="21" xfId="72" applyFont="1" applyFill="1" applyBorder="1" applyAlignment="1">
      <alignment horizontal="center" vertical="center"/>
      <protection/>
    </xf>
    <xf numFmtId="0" fontId="6" fillId="37" borderId="22" xfId="72" applyFont="1" applyFill="1" applyBorder="1" applyAlignment="1">
      <alignment horizontal="center" vertical="center"/>
      <protection/>
    </xf>
    <xf numFmtId="0" fontId="6" fillId="37" borderId="23" xfId="72" applyFont="1" applyFill="1" applyBorder="1" applyAlignment="1">
      <alignment horizontal="center" vertical="center"/>
      <protection/>
    </xf>
    <xf numFmtId="0" fontId="7" fillId="37" borderId="10" xfId="72" applyFont="1" applyFill="1" applyBorder="1" applyAlignment="1">
      <alignment horizontal="center" vertical="center"/>
      <protection/>
    </xf>
    <xf numFmtId="0" fontId="8" fillId="37" borderId="12" xfId="72" applyFont="1" applyFill="1" applyBorder="1" applyAlignment="1">
      <alignment horizontal="center" vertical="center"/>
      <protection/>
    </xf>
    <xf numFmtId="0" fontId="8" fillId="37" borderId="13" xfId="72" applyFont="1" applyFill="1" applyBorder="1" applyAlignment="1">
      <alignment horizontal="center" vertical="center"/>
      <protection/>
    </xf>
    <xf numFmtId="0" fontId="8" fillId="37" borderId="24" xfId="72" applyFont="1" applyFill="1" applyBorder="1" applyAlignment="1">
      <alignment horizontal="center" vertical="center"/>
      <protection/>
    </xf>
    <xf numFmtId="0" fontId="8" fillId="37" borderId="10" xfId="72" applyFont="1" applyFill="1" applyBorder="1" applyAlignment="1">
      <alignment horizontal="center" vertical="center"/>
      <protection/>
    </xf>
    <xf numFmtId="0" fontId="7" fillId="37" borderId="16" xfId="72" applyFont="1" applyFill="1" applyBorder="1" applyAlignment="1">
      <alignment horizontal="center" vertical="center"/>
      <protection/>
    </xf>
    <xf numFmtId="0" fontId="7" fillId="37" borderId="17" xfId="72" applyFont="1" applyFill="1" applyBorder="1" applyAlignment="1">
      <alignment horizontal="center" vertical="center"/>
      <protection/>
    </xf>
    <xf numFmtId="0" fontId="7" fillId="37" borderId="18" xfId="72" applyFont="1" applyFill="1" applyBorder="1" applyAlignment="1">
      <alignment horizontal="center" vertical="center"/>
      <protection/>
    </xf>
    <xf numFmtId="0" fontId="7" fillId="37" borderId="21" xfId="72" applyFont="1" applyFill="1" applyBorder="1" applyAlignment="1">
      <alignment horizontal="center" vertical="center"/>
      <protection/>
    </xf>
    <xf numFmtId="0" fontId="7" fillId="37" borderId="22" xfId="72" applyFont="1" applyFill="1" applyBorder="1" applyAlignment="1">
      <alignment horizontal="center" vertical="center"/>
      <protection/>
    </xf>
    <xf numFmtId="0" fontId="7" fillId="37" borderId="23" xfId="72" applyFont="1" applyFill="1" applyBorder="1" applyAlignment="1">
      <alignment horizontal="center" vertical="center"/>
      <protection/>
    </xf>
    <xf numFmtId="0" fontId="7" fillId="47" borderId="12" xfId="72" applyFont="1" applyFill="1" applyBorder="1" applyAlignment="1">
      <alignment horizontal="center" vertical="center"/>
      <protection/>
    </xf>
    <xf numFmtId="0" fontId="7" fillId="47" borderId="13" xfId="72" applyFont="1" applyFill="1" applyBorder="1" applyAlignment="1">
      <alignment horizontal="center" vertical="center"/>
      <protection/>
    </xf>
    <xf numFmtId="0" fontId="7" fillId="47" borderId="24" xfId="72" applyFont="1" applyFill="1" applyBorder="1" applyAlignment="1">
      <alignment horizontal="center" vertical="center"/>
      <protection/>
    </xf>
    <xf numFmtId="0" fontId="17" fillId="37" borderId="0" xfId="0" applyFont="1" applyFill="1" applyAlignment="1">
      <alignment horizontal="left"/>
    </xf>
    <xf numFmtId="0" fontId="8" fillId="32"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16" fillId="47" borderId="0" xfId="0" applyFont="1" applyFill="1" applyBorder="1" applyAlignment="1">
      <alignment horizontal="center"/>
    </xf>
    <xf numFmtId="0" fontId="0" fillId="47" borderId="0" xfId="0" applyFill="1" applyBorder="1" applyAlignment="1">
      <alignment horizontal="center"/>
    </xf>
    <xf numFmtId="0" fontId="8" fillId="36" borderId="10" xfId="0" applyFont="1" applyFill="1" applyBorder="1" applyAlignment="1" applyProtection="1">
      <alignment horizontal="center" vertical="center" wrapText="1"/>
      <protection locked="0"/>
    </xf>
    <xf numFmtId="0" fontId="5" fillId="42" borderId="10"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16" fillId="71" borderId="10" xfId="0" applyFont="1" applyFill="1" applyBorder="1" applyAlignment="1">
      <alignment horizontal="center"/>
    </xf>
  </cellXfs>
  <cellStyles count="10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2" xfId="55"/>
    <cellStyle name="Millares 3" xfId="56"/>
    <cellStyle name="Millares 4" xfId="57"/>
    <cellStyle name="Millares 5" xfId="58"/>
    <cellStyle name="Millares 6" xfId="59"/>
    <cellStyle name="Millares 7" xfId="60"/>
    <cellStyle name="Millares 8" xfId="61"/>
    <cellStyle name="Millares 9" xfId="62"/>
    <cellStyle name="Currency" xfId="63"/>
    <cellStyle name="Currency [0]" xfId="64"/>
    <cellStyle name="Neutral" xfId="65"/>
    <cellStyle name="Normal 10" xfId="66"/>
    <cellStyle name="Normal 11" xfId="67"/>
    <cellStyle name="Normal 12" xfId="68"/>
    <cellStyle name="Normal 13" xfId="69"/>
    <cellStyle name="Normal 14" xfId="70"/>
    <cellStyle name="Normal 15" xfId="71"/>
    <cellStyle name="Normal 2" xfId="72"/>
    <cellStyle name="Normal 2 10" xfId="73"/>
    <cellStyle name="Normal 2 11" xfId="74"/>
    <cellStyle name="Normal 2 12" xfId="75"/>
    <cellStyle name="Normal 2 13" xfId="76"/>
    <cellStyle name="Normal 2 14" xfId="77"/>
    <cellStyle name="Normal 2 2" xfId="78"/>
    <cellStyle name="Normal 2 3" xfId="79"/>
    <cellStyle name="Normal 2 4" xfId="80"/>
    <cellStyle name="Normal 2 5" xfId="81"/>
    <cellStyle name="Normal 2 6" xfId="82"/>
    <cellStyle name="Normal 2 7" xfId="83"/>
    <cellStyle name="Normal 2 8" xfId="84"/>
    <cellStyle name="Normal 2 9" xfId="85"/>
    <cellStyle name="Normal 3" xfId="86"/>
    <cellStyle name="Normal 4" xfId="87"/>
    <cellStyle name="Normal 5" xfId="88"/>
    <cellStyle name="Normal 6" xfId="89"/>
    <cellStyle name="Normal 7" xfId="90"/>
    <cellStyle name="Normal 8" xfId="91"/>
    <cellStyle name="Normal 9" xfId="92"/>
    <cellStyle name="Notas" xfId="93"/>
    <cellStyle name="Percent" xfId="94"/>
    <cellStyle name="Porcentual 10" xfId="95"/>
    <cellStyle name="Porcentual 11" xfId="96"/>
    <cellStyle name="Porcentual 12" xfId="97"/>
    <cellStyle name="Porcentual 13" xfId="98"/>
    <cellStyle name="Porcentual 14" xfId="99"/>
    <cellStyle name="Porcentual 15" xfId="100"/>
    <cellStyle name="Porcentual 2" xfId="101"/>
    <cellStyle name="Porcentual 3" xfId="102"/>
    <cellStyle name="Porcentual 4" xfId="103"/>
    <cellStyle name="Porcentual 5" xfId="104"/>
    <cellStyle name="Porcentual 6" xfId="105"/>
    <cellStyle name="Porcentual 7" xfId="106"/>
    <cellStyle name="Porcentual 8" xfId="107"/>
    <cellStyle name="Porcentual 9" xfId="108"/>
    <cellStyle name="Salida" xfId="109"/>
    <cellStyle name="Texto de advertencia" xfId="110"/>
    <cellStyle name="Texto explicativo" xfId="111"/>
    <cellStyle name="Título" xfId="112"/>
    <cellStyle name="Título 1" xfId="113"/>
    <cellStyle name="Título 2" xfId="114"/>
    <cellStyle name="Título 3" xfId="115"/>
    <cellStyle name="Total" xfId="116"/>
  </cellStyles>
  <dxfs count="2">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2</xdr:col>
      <xdr:colOff>123825</xdr:colOff>
      <xdr:row>2</xdr:row>
      <xdr:rowOff>371475</xdr:rowOff>
    </xdr:to>
    <xdr:pic>
      <xdr:nvPicPr>
        <xdr:cNvPr id="1" name="Picture 30"/>
        <xdr:cNvPicPr preferRelativeResize="1">
          <a:picLocks noChangeAspect="1"/>
        </xdr:cNvPicPr>
      </xdr:nvPicPr>
      <xdr:blipFill>
        <a:blip r:embed="rId1"/>
        <a:stretch>
          <a:fillRect/>
        </a:stretch>
      </xdr:blipFill>
      <xdr:spPr>
        <a:xfrm>
          <a:off x="123825" y="123825"/>
          <a:ext cx="1704975" cy="933450"/>
        </a:xfrm>
        <a:prstGeom prst="rect">
          <a:avLst/>
        </a:prstGeom>
        <a:noFill/>
        <a:ln w="9525" cmpd="sng">
          <a:noFill/>
        </a:ln>
      </xdr:spPr>
    </xdr:pic>
    <xdr:clientData/>
  </xdr:twoCellAnchor>
  <xdr:twoCellAnchor>
    <xdr:from>
      <xdr:col>21</xdr:col>
      <xdr:colOff>133350</xdr:colOff>
      <xdr:row>0</xdr:row>
      <xdr:rowOff>38100</xdr:rowOff>
    </xdr:from>
    <xdr:to>
      <xdr:col>21</xdr:col>
      <xdr:colOff>2705100</xdr:colOff>
      <xdr:row>2</xdr:row>
      <xdr:rowOff>361950</xdr:rowOff>
    </xdr:to>
    <xdr:pic>
      <xdr:nvPicPr>
        <xdr:cNvPr id="2" name="Picture 267" descr="LOGOFPS1"/>
        <xdr:cNvPicPr preferRelativeResize="1">
          <a:picLocks noChangeAspect="1"/>
        </xdr:cNvPicPr>
      </xdr:nvPicPr>
      <xdr:blipFill>
        <a:blip r:embed="rId2"/>
        <a:stretch>
          <a:fillRect/>
        </a:stretch>
      </xdr:blipFill>
      <xdr:spPr>
        <a:xfrm>
          <a:off x="17716500" y="38100"/>
          <a:ext cx="25717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4"/>
  <sheetViews>
    <sheetView tabSelected="1" zoomScale="110" zoomScaleNormal="110" zoomScalePageLayoutView="0" workbookViewId="0" topLeftCell="A1">
      <pane ySplit="9" topLeftCell="A42" activePane="bottomLeft" state="frozen"/>
      <selection pane="topLeft" activeCell="N1" sqref="N1"/>
      <selection pane="bottomLeft" activeCell="I43" sqref="I43"/>
    </sheetView>
  </sheetViews>
  <sheetFormatPr defaultColWidth="11.421875" defaultRowHeight="15"/>
  <cols>
    <col min="1" max="1" width="3.421875" style="0" customWidth="1"/>
    <col min="2" max="2" width="22.140625" style="0" customWidth="1"/>
    <col min="3" max="3" width="5.00390625" style="0" customWidth="1"/>
    <col min="4" max="4" width="25.00390625" style="0" customWidth="1"/>
    <col min="5" max="5" width="15.00390625" style="0" customWidth="1"/>
    <col min="6" max="6" width="12.28125" style="0" customWidth="1"/>
    <col min="7" max="7" width="8.140625" style="0" customWidth="1"/>
    <col min="8" max="8" width="14.7109375" style="0" customWidth="1"/>
    <col min="9" max="9" width="24.8515625" style="0" customWidth="1"/>
    <col min="10" max="10" width="10.7109375" style="0" customWidth="1"/>
    <col min="11" max="11" width="10.8515625" style="0" customWidth="1"/>
    <col min="12" max="12" width="7.28125" style="0" customWidth="1"/>
    <col min="13" max="13" width="11.7109375" style="0" customWidth="1"/>
    <col min="14" max="14" width="9.421875" style="0" customWidth="1"/>
    <col min="15" max="15" width="8.57421875" style="0" customWidth="1"/>
    <col min="16" max="16" width="12.8515625" style="0" bestFit="1" customWidth="1"/>
    <col min="17" max="18" width="13.8515625" style="0" bestFit="1" customWidth="1"/>
    <col min="19" max="19" width="10.57421875" style="0" bestFit="1" customWidth="1"/>
    <col min="20" max="20" width="8.8515625" style="0" customWidth="1"/>
    <col min="21" max="21" width="14.57421875" style="0" customWidth="1"/>
    <col min="22" max="22" width="40.57421875" style="0" customWidth="1"/>
    <col min="23" max="23" width="49.57421875" style="325" customWidth="1"/>
    <col min="24" max="24" width="15.421875" style="145" customWidth="1"/>
    <col min="25" max="25" width="9.28125" style="0" customWidth="1"/>
    <col min="26" max="26" width="11.57421875" style="336" hidden="1" customWidth="1"/>
  </cols>
  <sheetData>
    <row r="1" spans="1:22" ht="42.75" customHeight="1">
      <c r="A1" s="365"/>
      <c r="B1" s="366"/>
      <c r="C1" s="367"/>
      <c r="D1" s="385" t="s">
        <v>169</v>
      </c>
      <c r="E1" s="386"/>
      <c r="F1" s="386"/>
      <c r="G1" s="386"/>
      <c r="H1" s="386"/>
      <c r="I1" s="386"/>
      <c r="J1" s="386"/>
      <c r="K1" s="386"/>
      <c r="L1" s="386"/>
      <c r="M1" s="386"/>
      <c r="N1" s="386"/>
      <c r="O1" s="386"/>
      <c r="P1" s="386"/>
      <c r="Q1" s="386"/>
      <c r="R1" s="386"/>
      <c r="S1" s="386"/>
      <c r="T1" s="386"/>
      <c r="U1" s="387"/>
      <c r="V1" s="374"/>
    </row>
    <row r="2" spans="1:22" ht="11.25" customHeight="1">
      <c r="A2" s="368"/>
      <c r="B2" s="369"/>
      <c r="C2" s="370"/>
      <c r="D2" s="379" t="s">
        <v>25</v>
      </c>
      <c r="E2" s="380"/>
      <c r="F2" s="380"/>
      <c r="G2" s="380"/>
      <c r="H2" s="380"/>
      <c r="I2" s="380"/>
      <c r="J2" s="380"/>
      <c r="K2" s="380"/>
      <c r="L2" s="380"/>
      <c r="M2" s="380"/>
      <c r="N2" s="380"/>
      <c r="O2" s="380"/>
      <c r="P2" s="380"/>
      <c r="Q2" s="380"/>
      <c r="R2" s="380"/>
      <c r="S2" s="380"/>
      <c r="T2" s="380"/>
      <c r="U2" s="381"/>
      <c r="V2" s="374"/>
    </row>
    <row r="3" spans="1:22" ht="30" customHeight="1">
      <c r="A3" s="371"/>
      <c r="B3" s="372"/>
      <c r="C3" s="373"/>
      <c r="D3" s="382"/>
      <c r="E3" s="383"/>
      <c r="F3" s="383"/>
      <c r="G3" s="383"/>
      <c r="H3" s="383"/>
      <c r="I3" s="383"/>
      <c r="J3" s="383"/>
      <c r="K3" s="383"/>
      <c r="L3" s="383"/>
      <c r="M3" s="383"/>
      <c r="N3" s="383"/>
      <c r="O3" s="383"/>
      <c r="P3" s="383"/>
      <c r="Q3" s="383"/>
      <c r="R3" s="383"/>
      <c r="S3" s="383"/>
      <c r="T3" s="383"/>
      <c r="U3" s="384"/>
      <c r="V3" s="374"/>
    </row>
    <row r="4" spans="1:22" ht="22.5" customHeight="1">
      <c r="A4" s="375" t="s">
        <v>167</v>
      </c>
      <c r="B4" s="376"/>
      <c r="C4" s="377"/>
      <c r="D4" s="375" t="s">
        <v>27</v>
      </c>
      <c r="E4" s="376"/>
      <c r="F4" s="376"/>
      <c r="G4" s="376"/>
      <c r="H4" s="376"/>
      <c r="I4" s="376"/>
      <c r="J4" s="376"/>
      <c r="K4" s="376"/>
      <c r="L4" s="377"/>
      <c r="M4" s="378" t="s">
        <v>168</v>
      </c>
      <c r="N4" s="378"/>
      <c r="O4" s="378"/>
      <c r="P4" s="378"/>
      <c r="Q4" s="378"/>
      <c r="R4" s="378"/>
      <c r="S4" s="378"/>
      <c r="T4" s="378"/>
      <c r="U4" s="378"/>
      <c r="V4" s="85" t="s">
        <v>26</v>
      </c>
    </row>
    <row r="5" spans="1:22" ht="6.75" customHeight="1">
      <c r="A5" s="86"/>
      <c r="B5" s="87"/>
      <c r="C5" s="87"/>
      <c r="D5" s="87"/>
      <c r="E5" s="87"/>
      <c r="F5" s="87"/>
      <c r="G5" s="87"/>
      <c r="H5" s="87"/>
      <c r="I5" s="87"/>
      <c r="J5" s="87"/>
      <c r="K5" s="87"/>
      <c r="L5" s="87"/>
      <c r="M5" s="87"/>
      <c r="N5" s="87"/>
      <c r="O5" s="87"/>
      <c r="P5" s="87"/>
      <c r="Q5" s="87"/>
      <c r="R5" s="87"/>
      <c r="S5" s="87"/>
      <c r="T5" s="87"/>
      <c r="U5" s="87"/>
      <c r="V5" s="87"/>
    </row>
    <row r="6" spans="1:22" ht="23.25" customHeight="1">
      <c r="A6" s="389" t="s">
        <v>0</v>
      </c>
      <c r="B6" s="389"/>
      <c r="C6" s="389"/>
      <c r="D6" s="389"/>
      <c r="E6" s="390" t="s">
        <v>1</v>
      </c>
      <c r="F6" s="390"/>
      <c r="G6" s="390"/>
      <c r="H6" s="390"/>
      <c r="I6" s="390"/>
      <c r="J6" s="390"/>
      <c r="K6" s="390"/>
      <c r="L6" s="390"/>
      <c r="M6" s="393" t="s">
        <v>2</v>
      </c>
      <c r="N6" s="393"/>
      <c r="O6" s="393"/>
      <c r="P6" s="393"/>
      <c r="Q6" s="394" t="s">
        <v>3</v>
      </c>
      <c r="R6" s="394"/>
      <c r="S6" s="394"/>
      <c r="T6" s="394"/>
      <c r="U6" s="394"/>
      <c r="V6" s="395"/>
    </row>
    <row r="7" spans="1:24" ht="51.75" customHeight="1">
      <c r="A7" s="1" t="s">
        <v>4</v>
      </c>
      <c r="B7" s="1" t="s">
        <v>22</v>
      </c>
      <c r="C7" s="1" t="s">
        <v>4</v>
      </c>
      <c r="D7" s="1" t="s">
        <v>23</v>
      </c>
      <c r="E7" s="2" t="s">
        <v>24</v>
      </c>
      <c r="F7" s="2" t="s">
        <v>5</v>
      </c>
      <c r="G7" s="2" t="s">
        <v>6</v>
      </c>
      <c r="H7" s="2" t="s">
        <v>7</v>
      </c>
      <c r="I7" s="2" t="s">
        <v>8</v>
      </c>
      <c r="J7" s="2" t="s">
        <v>9</v>
      </c>
      <c r="K7" s="2" t="s">
        <v>10</v>
      </c>
      <c r="L7" s="2" t="s">
        <v>11</v>
      </c>
      <c r="M7" s="3" t="s">
        <v>12</v>
      </c>
      <c r="N7" s="4" t="s">
        <v>13</v>
      </c>
      <c r="O7" s="1" t="s">
        <v>14</v>
      </c>
      <c r="P7" s="8" t="s">
        <v>15</v>
      </c>
      <c r="Q7" s="5" t="s">
        <v>16</v>
      </c>
      <c r="R7" s="5" t="s">
        <v>17</v>
      </c>
      <c r="S7" s="11" t="s">
        <v>18</v>
      </c>
      <c r="T7" s="6" t="s">
        <v>19</v>
      </c>
      <c r="U7" s="7" t="s">
        <v>20</v>
      </c>
      <c r="V7" s="10" t="s">
        <v>21</v>
      </c>
      <c r="W7" s="326" t="s">
        <v>262</v>
      </c>
      <c r="X7" s="146" t="s">
        <v>263</v>
      </c>
    </row>
    <row r="8" spans="1:26" ht="123" customHeight="1" hidden="1">
      <c r="A8" s="14">
        <v>6</v>
      </c>
      <c r="B8" s="15" t="s">
        <v>40</v>
      </c>
      <c r="C8" s="16">
        <v>6.2</v>
      </c>
      <c r="D8" s="15" t="s">
        <v>41</v>
      </c>
      <c r="E8" s="17" t="s">
        <v>33</v>
      </c>
      <c r="F8" s="17" t="s">
        <v>42</v>
      </c>
      <c r="G8" s="18" t="s">
        <v>43</v>
      </c>
      <c r="H8" s="83" t="s">
        <v>182</v>
      </c>
      <c r="I8" s="19" t="s">
        <v>44</v>
      </c>
      <c r="J8" s="20" t="s">
        <v>35</v>
      </c>
      <c r="K8" s="20" t="s">
        <v>39</v>
      </c>
      <c r="L8" s="21">
        <v>0.9</v>
      </c>
      <c r="M8" s="22" t="s">
        <v>28</v>
      </c>
      <c r="N8" s="22" t="s">
        <v>29</v>
      </c>
      <c r="O8" s="22" t="s">
        <v>30</v>
      </c>
      <c r="P8" s="22" t="s">
        <v>31</v>
      </c>
      <c r="Q8" s="97" t="s">
        <v>229</v>
      </c>
      <c r="R8" s="97" t="s">
        <v>229</v>
      </c>
      <c r="S8" s="23" t="e">
        <f aca="true" t="shared" si="0" ref="S8:S17">+Q8/R8</f>
        <v>#VALUE!</v>
      </c>
      <c r="T8" s="23" t="e">
        <f aca="true" t="shared" si="1" ref="T8:T14">+S8/L8</f>
        <v>#VALUE!</v>
      </c>
      <c r="U8" s="97" t="s">
        <v>229</v>
      </c>
      <c r="V8" s="338" t="s">
        <v>228</v>
      </c>
      <c r="W8" s="327" t="s">
        <v>264</v>
      </c>
      <c r="X8" s="255" t="s">
        <v>271</v>
      </c>
      <c r="Z8" s="335"/>
    </row>
    <row r="9" spans="1:26" ht="116.25" customHeight="1" hidden="1">
      <c r="A9" s="14">
        <v>6</v>
      </c>
      <c r="B9" s="15" t="s">
        <v>40</v>
      </c>
      <c r="C9" s="16">
        <v>6.1</v>
      </c>
      <c r="D9" s="15" t="s">
        <v>41</v>
      </c>
      <c r="E9" s="17" t="s">
        <v>33</v>
      </c>
      <c r="F9" s="17" t="s">
        <v>34</v>
      </c>
      <c r="G9" s="18" t="s">
        <v>183</v>
      </c>
      <c r="H9" s="83" t="s">
        <v>163</v>
      </c>
      <c r="I9" s="19" t="s">
        <v>184</v>
      </c>
      <c r="J9" s="20" t="s">
        <v>35</v>
      </c>
      <c r="K9" s="20" t="s">
        <v>39</v>
      </c>
      <c r="L9" s="21">
        <v>1</v>
      </c>
      <c r="M9" s="22" t="s">
        <v>28</v>
      </c>
      <c r="N9" s="22" t="s">
        <v>29</v>
      </c>
      <c r="O9" s="22" t="s">
        <v>30</v>
      </c>
      <c r="P9" s="22" t="s">
        <v>31</v>
      </c>
      <c r="Q9" s="97" t="s">
        <v>229</v>
      </c>
      <c r="R9" s="97" t="s">
        <v>229</v>
      </c>
      <c r="S9" s="23" t="e">
        <f t="shared" si="0"/>
        <v>#VALUE!</v>
      </c>
      <c r="T9" s="23" t="e">
        <f t="shared" si="1"/>
        <v>#VALUE!</v>
      </c>
      <c r="U9" s="97" t="s">
        <v>229</v>
      </c>
      <c r="V9" s="338" t="s">
        <v>228</v>
      </c>
      <c r="W9" s="327" t="s">
        <v>264</v>
      </c>
      <c r="X9" s="255" t="s">
        <v>271</v>
      </c>
      <c r="Z9" s="335"/>
    </row>
    <row r="10" spans="1:26" ht="90" customHeight="1">
      <c r="A10" s="14">
        <v>3</v>
      </c>
      <c r="B10" s="15" t="s">
        <v>32</v>
      </c>
      <c r="C10" s="16">
        <v>3.5</v>
      </c>
      <c r="D10" s="15" t="s">
        <v>37</v>
      </c>
      <c r="E10" s="17" t="s">
        <v>33</v>
      </c>
      <c r="F10" s="17" t="s">
        <v>34</v>
      </c>
      <c r="G10" s="18" t="s">
        <v>38</v>
      </c>
      <c r="H10" s="83" t="s">
        <v>185</v>
      </c>
      <c r="I10" s="19" t="s">
        <v>188</v>
      </c>
      <c r="J10" s="20" t="s">
        <v>35</v>
      </c>
      <c r="K10" s="20" t="s">
        <v>36</v>
      </c>
      <c r="L10" s="21">
        <v>1</v>
      </c>
      <c r="M10" s="22" t="s">
        <v>28</v>
      </c>
      <c r="N10" s="22" t="s">
        <v>29</v>
      </c>
      <c r="O10" s="22" t="s">
        <v>30</v>
      </c>
      <c r="P10" s="22" t="s">
        <v>31</v>
      </c>
      <c r="Q10" s="97">
        <v>1</v>
      </c>
      <c r="R10" s="97">
        <v>1</v>
      </c>
      <c r="S10" s="111">
        <f t="shared" si="0"/>
        <v>1</v>
      </c>
      <c r="T10" s="23">
        <f t="shared" si="1"/>
        <v>1</v>
      </c>
      <c r="U10" s="97" t="s">
        <v>15</v>
      </c>
      <c r="V10" s="364"/>
      <c r="W10" s="327" t="s">
        <v>305</v>
      </c>
      <c r="X10" s="255" t="s">
        <v>271</v>
      </c>
      <c r="Z10" s="335">
        <v>1</v>
      </c>
    </row>
    <row r="11" spans="1:26" ht="101.25" customHeight="1" hidden="1">
      <c r="A11" s="14">
        <v>3</v>
      </c>
      <c r="B11" s="15" t="s">
        <v>32</v>
      </c>
      <c r="C11" s="16">
        <v>3.2</v>
      </c>
      <c r="D11" s="15" t="s">
        <v>186</v>
      </c>
      <c r="E11" s="17" t="s">
        <v>33</v>
      </c>
      <c r="F11" s="17" t="s">
        <v>34</v>
      </c>
      <c r="G11" s="18" t="s">
        <v>164</v>
      </c>
      <c r="H11" s="83" t="s">
        <v>181</v>
      </c>
      <c r="I11" s="19" t="s">
        <v>187</v>
      </c>
      <c r="J11" s="20" t="s">
        <v>35</v>
      </c>
      <c r="K11" s="20" t="s">
        <v>39</v>
      </c>
      <c r="L11" s="21">
        <v>0.95</v>
      </c>
      <c r="M11" s="22" t="s">
        <v>28</v>
      </c>
      <c r="N11" s="22" t="s">
        <v>29</v>
      </c>
      <c r="O11" s="22" t="s">
        <v>30</v>
      </c>
      <c r="P11" s="22" t="s">
        <v>31</v>
      </c>
      <c r="Q11" s="97" t="s">
        <v>229</v>
      </c>
      <c r="R11" s="97" t="s">
        <v>229</v>
      </c>
      <c r="S11" s="111" t="e">
        <f t="shared" si="0"/>
        <v>#VALUE!</v>
      </c>
      <c r="T11" s="111" t="e">
        <f t="shared" si="1"/>
        <v>#VALUE!</v>
      </c>
      <c r="U11" s="97" t="s">
        <v>229</v>
      </c>
      <c r="V11" s="338" t="s">
        <v>228</v>
      </c>
      <c r="W11" s="327" t="s">
        <v>264</v>
      </c>
      <c r="X11" s="255" t="s">
        <v>271</v>
      </c>
      <c r="Z11" s="335"/>
    </row>
    <row r="12" spans="1:26" ht="85.5" customHeight="1">
      <c r="A12" s="159">
        <v>3</v>
      </c>
      <c r="B12" s="160" t="s">
        <v>32</v>
      </c>
      <c r="C12" s="159">
        <v>3.3</v>
      </c>
      <c r="D12" s="161" t="s">
        <v>49</v>
      </c>
      <c r="E12" s="161" t="s">
        <v>45</v>
      </c>
      <c r="F12" s="162" t="s">
        <v>42</v>
      </c>
      <c r="G12" s="163" t="s">
        <v>46</v>
      </c>
      <c r="H12" s="164" t="s">
        <v>214</v>
      </c>
      <c r="I12" s="165" t="s">
        <v>215</v>
      </c>
      <c r="J12" s="166" t="s">
        <v>35</v>
      </c>
      <c r="K12" s="166" t="s">
        <v>36</v>
      </c>
      <c r="L12" s="167" t="s">
        <v>203</v>
      </c>
      <c r="M12" s="168" t="s">
        <v>28</v>
      </c>
      <c r="N12" s="168" t="s">
        <v>29</v>
      </c>
      <c r="O12" s="169" t="s">
        <v>30</v>
      </c>
      <c r="P12" s="169" t="s">
        <v>31</v>
      </c>
      <c r="Q12" s="170">
        <v>0</v>
      </c>
      <c r="R12" s="170">
        <v>1</v>
      </c>
      <c r="S12" s="171">
        <f t="shared" si="0"/>
        <v>0</v>
      </c>
      <c r="T12" s="171">
        <f t="shared" si="1"/>
        <v>0</v>
      </c>
      <c r="U12" s="168" t="s">
        <v>12</v>
      </c>
      <c r="V12" s="339" t="s">
        <v>252</v>
      </c>
      <c r="W12" s="318" t="s">
        <v>272</v>
      </c>
      <c r="X12" s="255" t="s">
        <v>271</v>
      </c>
      <c r="Z12" s="335">
        <v>0</v>
      </c>
    </row>
    <row r="13" spans="1:26" ht="102" customHeight="1">
      <c r="A13" s="31">
        <v>3</v>
      </c>
      <c r="B13" s="25" t="s">
        <v>32</v>
      </c>
      <c r="C13" s="24">
        <v>3.3</v>
      </c>
      <c r="D13" s="25" t="s">
        <v>49</v>
      </c>
      <c r="E13" s="25" t="s">
        <v>45</v>
      </c>
      <c r="F13" s="26" t="s">
        <v>42</v>
      </c>
      <c r="G13" s="33" t="s">
        <v>50</v>
      </c>
      <c r="H13" s="27" t="s">
        <v>216</v>
      </c>
      <c r="I13" s="28" t="s">
        <v>215</v>
      </c>
      <c r="J13" s="29" t="s">
        <v>35</v>
      </c>
      <c r="K13" s="36" t="s">
        <v>36</v>
      </c>
      <c r="L13" s="30" t="s">
        <v>203</v>
      </c>
      <c r="M13" s="9" t="s">
        <v>28</v>
      </c>
      <c r="N13" s="9" t="s">
        <v>29</v>
      </c>
      <c r="O13" s="9" t="s">
        <v>30</v>
      </c>
      <c r="P13" s="9" t="s">
        <v>31</v>
      </c>
      <c r="Q13" s="98">
        <v>2645</v>
      </c>
      <c r="R13" s="98">
        <v>2645</v>
      </c>
      <c r="S13" s="110">
        <f t="shared" si="0"/>
        <v>1</v>
      </c>
      <c r="T13" s="88">
        <f t="shared" si="1"/>
        <v>1.4285714285714286</v>
      </c>
      <c r="U13" s="9" t="str">
        <f aca="true" t="shared" si="2" ref="U13:U48">IF(S13&gt;=95%,$P$7,IF(S13&gt;=70%,$O$7,IF(S13&gt;=50%,$N$7,IF(S13&lt;50%,$M$7,"ojo"))))</f>
        <v>SATISFACTORIO</v>
      </c>
      <c r="V13" s="340" t="s">
        <v>255</v>
      </c>
      <c r="W13" s="319" t="s">
        <v>306</v>
      </c>
      <c r="X13" s="255" t="s">
        <v>271</v>
      </c>
      <c r="Z13" s="335">
        <v>1</v>
      </c>
    </row>
    <row r="14" spans="1:26" ht="110.25" customHeight="1">
      <c r="A14" s="31">
        <v>2</v>
      </c>
      <c r="B14" s="25" t="s">
        <v>58</v>
      </c>
      <c r="C14" s="24">
        <v>2.1</v>
      </c>
      <c r="D14" s="25" t="s">
        <v>59</v>
      </c>
      <c r="E14" s="25" t="s">
        <v>45</v>
      </c>
      <c r="F14" s="32" t="s">
        <v>55</v>
      </c>
      <c r="G14" s="33" t="s">
        <v>205</v>
      </c>
      <c r="H14" s="34" t="s">
        <v>209</v>
      </c>
      <c r="I14" s="35" t="s">
        <v>217</v>
      </c>
      <c r="J14" s="36" t="s">
        <v>35</v>
      </c>
      <c r="K14" s="36" t="s">
        <v>36</v>
      </c>
      <c r="L14" s="30" t="s">
        <v>48</v>
      </c>
      <c r="M14" s="9" t="s">
        <v>28</v>
      </c>
      <c r="N14" s="9" t="s">
        <v>206</v>
      </c>
      <c r="O14" s="9" t="s">
        <v>30</v>
      </c>
      <c r="P14" s="9" t="s">
        <v>31</v>
      </c>
      <c r="Q14" s="98">
        <v>0</v>
      </c>
      <c r="R14" s="98">
        <v>23627</v>
      </c>
      <c r="S14" s="110">
        <f t="shared" si="0"/>
        <v>0</v>
      </c>
      <c r="T14" s="88">
        <f t="shared" si="1"/>
        <v>0</v>
      </c>
      <c r="U14" s="9" t="s">
        <v>12</v>
      </c>
      <c r="V14" s="340" t="s">
        <v>301</v>
      </c>
      <c r="W14" s="319" t="s">
        <v>307</v>
      </c>
      <c r="X14" s="255" t="s">
        <v>271</v>
      </c>
      <c r="Z14" s="335">
        <v>0</v>
      </c>
    </row>
    <row r="15" spans="1:26" ht="110.25" customHeight="1">
      <c r="A15" s="172">
        <v>3</v>
      </c>
      <c r="B15" s="173" t="s">
        <v>32</v>
      </c>
      <c r="C15" s="174">
        <v>3.3</v>
      </c>
      <c r="D15" s="173" t="s">
        <v>49</v>
      </c>
      <c r="E15" s="173" t="s">
        <v>45</v>
      </c>
      <c r="F15" s="175" t="s">
        <v>55</v>
      </c>
      <c r="G15" s="176" t="s">
        <v>207</v>
      </c>
      <c r="H15" s="177" t="s">
        <v>218</v>
      </c>
      <c r="I15" s="178" t="s">
        <v>219</v>
      </c>
      <c r="J15" s="179" t="s">
        <v>204</v>
      </c>
      <c r="K15" s="179" t="s">
        <v>36</v>
      </c>
      <c r="L15" s="180" t="s">
        <v>48</v>
      </c>
      <c r="M15" s="181" t="s">
        <v>28</v>
      </c>
      <c r="N15" s="181" t="s">
        <v>208</v>
      </c>
      <c r="O15" s="181" t="s">
        <v>30</v>
      </c>
      <c r="P15" s="181" t="s">
        <v>31</v>
      </c>
      <c r="Q15" s="253">
        <v>8201</v>
      </c>
      <c r="R15" s="253">
        <v>1389</v>
      </c>
      <c r="S15" s="183">
        <f t="shared" si="0"/>
        <v>5.904247660187185</v>
      </c>
      <c r="T15" s="254">
        <v>0.62</v>
      </c>
      <c r="U15" s="181" t="str">
        <f>IF(S15&gt;=95%,$P$7,IF(S15&gt;=70%,$O$7,IF(S15&gt;=50%,$N$7,IF(S15&lt;50%,$M$7,"ojo"))))</f>
        <v>SATISFACTORIO</v>
      </c>
      <c r="V15" s="341" t="s">
        <v>250</v>
      </c>
      <c r="W15" s="320" t="s">
        <v>273</v>
      </c>
      <c r="X15" s="255" t="s">
        <v>271</v>
      </c>
      <c r="Z15" s="335">
        <v>0.59</v>
      </c>
    </row>
    <row r="16" spans="1:26" ht="101.25" customHeight="1">
      <c r="A16" s="257">
        <v>1</v>
      </c>
      <c r="B16" s="258" t="s">
        <v>52</v>
      </c>
      <c r="C16" s="259">
        <v>1.1</v>
      </c>
      <c r="D16" s="260" t="s">
        <v>53</v>
      </c>
      <c r="E16" s="258" t="s">
        <v>54</v>
      </c>
      <c r="F16" s="261" t="s">
        <v>34</v>
      </c>
      <c r="G16" s="262" t="s">
        <v>56</v>
      </c>
      <c r="H16" s="263" t="s">
        <v>144</v>
      </c>
      <c r="I16" s="264" t="s">
        <v>160</v>
      </c>
      <c r="J16" s="265" t="s">
        <v>35</v>
      </c>
      <c r="K16" s="265" t="s">
        <v>36</v>
      </c>
      <c r="L16" s="266" t="s">
        <v>48</v>
      </c>
      <c r="M16" s="267" t="s">
        <v>28</v>
      </c>
      <c r="N16" s="267" t="s">
        <v>29</v>
      </c>
      <c r="O16" s="267" t="s">
        <v>30</v>
      </c>
      <c r="P16" s="268" t="s">
        <v>31</v>
      </c>
      <c r="Q16" s="98">
        <v>18</v>
      </c>
      <c r="R16" s="98">
        <v>18</v>
      </c>
      <c r="S16" s="269">
        <f t="shared" si="0"/>
        <v>1</v>
      </c>
      <c r="T16" s="269">
        <f>+S16/L16</f>
        <v>1.0526315789473684</v>
      </c>
      <c r="U16" s="9" t="str">
        <f t="shared" si="2"/>
        <v>SATISFACTORIO</v>
      </c>
      <c r="V16" s="342" t="s">
        <v>231</v>
      </c>
      <c r="W16" s="363" t="s">
        <v>297</v>
      </c>
      <c r="X16" s="255" t="s">
        <v>271</v>
      </c>
      <c r="Z16" s="335">
        <v>1</v>
      </c>
    </row>
    <row r="17" spans="1:26" ht="113.25" customHeight="1">
      <c r="A17" s="184">
        <v>1</v>
      </c>
      <c r="B17" s="185" t="s">
        <v>52</v>
      </c>
      <c r="C17" s="184">
        <v>1.1</v>
      </c>
      <c r="D17" s="185" t="s">
        <v>53</v>
      </c>
      <c r="E17" s="185" t="s">
        <v>54</v>
      </c>
      <c r="F17" s="186" t="s">
        <v>34</v>
      </c>
      <c r="G17" s="187" t="s">
        <v>159</v>
      </c>
      <c r="H17" s="188" t="s">
        <v>145</v>
      </c>
      <c r="I17" s="189" t="s">
        <v>146</v>
      </c>
      <c r="J17" s="189" t="s">
        <v>35</v>
      </c>
      <c r="K17" s="190" t="s">
        <v>36</v>
      </c>
      <c r="L17" s="191">
        <v>1</v>
      </c>
      <c r="M17" s="192" t="s">
        <v>28</v>
      </c>
      <c r="N17" s="192" t="s">
        <v>29</v>
      </c>
      <c r="O17" s="192" t="s">
        <v>30</v>
      </c>
      <c r="P17" s="192" t="s">
        <v>31</v>
      </c>
      <c r="Q17" s="193">
        <v>1791</v>
      </c>
      <c r="R17" s="182">
        <v>1722</v>
      </c>
      <c r="S17" s="194">
        <f t="shared" si="0"/>
        <v>1.0400696864111498</v>
      </c>
      <c r="T17" s="194">
        <f>+S17/L17</f>
        <v>1.0400696864111498</v>
      </c>
      <c r="U17" s="181" t="str">
        <f t="shared" si="2"/>
        <v>SATISFACTORIO</v>
      </c>
      <c r="V17" s="343" t="s">
        <v>234</v>
      </c>
      <c r="W17" s="363" t="s">
        <v>308</v>
      </c>
      <c r="X17" s="255" t="s">
        <v>271</v>
      </c>
      <c r="Z17" s="335">
        <v>1</v>
      </c>
    </row>
    <row r="18" spans="1:26" ht="121.5" customHeight="1">
      <c r="A18" s="270">
        <v>2</v>
      </c>
      <c r="B18" s="271" t="s">
        <v>58</v>
      </c>
      <c r="C18" s="270">
        <v>2.1</v>
      </c>
      <c r="D18" s="271" t="s">
        <v>59</v>
      </c>
      <c r="E18" s="271" t="s">
        <v>60</v>
      </c>
      <c r="F18" s="272" t="s">
        <v>55</v>
      </c>
      <c r="G18" s="273" t="s">
        <v>61</v>
      </c>
      <c r="H18" s="274" t="s">
        <v>171</v>
      </c>
      <c r="I18" s="275" t="s">
        <v>172</v>
      </c>
      <c r="J18" s="276" t="s">
        <v>57</v>
      </c>
      <c r="K18" s="276" t="s">
        <v>36</v>
      </c>
      <c r="L18" s="277">
        <v>0.95</v>
      </c>
      <c r="M18" s="278" t="s">
        <v>28</v>
      </c>
      <c r="N18" s="278" t="s">
        <v>29</v>
      </c>
      <c r="O18" s="278" t="s">
        <v>30</v>
      </c>
      <c r="P18" s="278" t="s">
        <v>31</v>
      </c>
      <c r="Q18" s="279">
        <v>2629</v>
      </c>
      <c r="R18" s="279">
        <v>2750</v>
      </c>
      <c r="S18" s="280">
        <v>0.956</v>
      </c>
      <c r="T18" s="280">
        <v>1.0063157894736843</v>
      </c>
      <c r="U18" s="9" t="s">
        <v>15</v>
      </c>
      <c r="V18" s="344" t="s">
        <v>235</v>
      </c>
      <c r="W18" s="363" t="s">
        <v>309</v>
      </c>
      <c r="X18" s="255" t="s">
        <v>271</v>
      </c>
      <c r="Z18" s="335">
        <v>0.96</v>
      </c>
    </row>
    <row r="19" spans="1:26" ht="110.25" customHeight="1">
      <c r="A19" s="195">
        <v>2</v>
      </c>
      <c r="B19" s="196" t="s">
        <v>58</v>
      </c>
      <c r="C19" s="195">
        <v>2.2</v>
      </c>
      <c r="D19" s="196" t="s">
        <v>62</v>
      </c>
      <c r="E19" s="196" t="s">
        <v>60</v>
      </c>
      <c r="F19" s="197" t="s">
        <v>34</v>
      </c>
      <c r="G19" s="198" t="s">
        <v>63</v>
      </c>
      <c r="H19" s="199" t="s">
        <v>173</v>
      </c>
      <c r="I19" s="200" t="s">
        <v>174</v>
      </c>
      <c r="J19" s="201" t="s">
        <v>57</v>
      </c>
      <c r="K19" s="201" t="s">
        <v>36</v>
      </c>
      <c r="L19" s="202">
        <v>0.95</v>
      </c>
      <c r="M19" s="203" t="s">
        <v>28</v>
      </c>
      <c r="N19" s="203" t="s">
        <v>29</v>
      </c>
      <c r="O19" s="203" t="s">
        <v>30</v>
      </c>
      <c r="P19" s="203" t="s">
        <v>31</v>
      </c>
      <c r="Q19" s="204">
        <v>12023</v>
      </c>
      <c r="R19" s="204">
        <v>12023</v>
      </c>
      <c r="S19" s="205">
        <v>1</v>
      </c>
      <c r="T19" s="205">
        <v>1.0526315789473684</v>
      </c>
      <c r="U19" s="181" t="s">
        <v>15</v>
      </c>
      <c r="V19" s="345" t="s">
        <v>236</v>
      </c>
      <c r="W19" s="363" t="s">
        <v>298</v>
      </c>
      <c r="X19" s="255" t="s">
        <v>271</v>
      </c>
      <c r="Z19" s="335">
        <v>1</v>
      </c>
    </row>
    <row r="20" spans="1:26" ht="111" customHeight="1" hidden="1">
      <c r="A20" s="281">
        <v>5</v>
      </c>
      <c r="B20" s="282" t="s">
        <v>64</v>
      </c>
      <c r="C20" s="281" t="s">
        <v>65</v>
      </c>
      <c r="D20" s="283" t="s">
        <v>66</v>
      </c>
      <c r="E20" s="282" t="s">
        <v>67</v>
      </c>
      <c r="F20" s="283" t="s">
        <v>68</v>
      </c>
      <c r="G20" s="283" t="s">
        <v>69</v>
      </c>
      <c r="H20" s="284" t="s">
        <v>70</v>
      </c>
      <c r="I20" s="283" t="s">
        <v>158</v>
      </c>
      <c r="J20" s="285" t="s">
        <v>71</v>
      </c>
      <c r="K20" s="285" t="s">
        <v>72</v>
      </c>
      <c r="L20" s="286">
        <v>0.95</v>
      </c>
      <c r="M20" s="287" t="s">
        <v>28</v>
      </c>
      <c r="N20" s="287" t="s">
        <v>29</v>
      </c>
      <c r="O20" s="287" t="s">
        <v>30</v>
      </c>
      <c r="P20" s="287" t="s">
        <v>31</v>
      </c>
      <c r="Q20" s="288">
        <v>0</v>
      </c>
      <c r="R20" s="288">
        <v>0</v>
      </c>
      <c r="S20" s="289" t="e">
        <f aca="true" t="shared" si="3" ref="S20:S37">+Q20/R20</f>
        <v>#DIV/0!</v>
      </c>
      <c r="T20" s="290" t="e">
        <f>+S20/L20</f>
        <v>#DIV/0!</v>
      </c>
      <c r="U20" s="287" t="e">
        <f t="shared" si="2"/>
        <v>#DIV/0!</v>
      </c>
      <c r="V20" s="346" t="s">
        <v>229</v>
      </c>
      <c r="W20" s="328" t="s">
        <v>264</v>
      </c>
      <c r="X20" s="255" t="s">
        <v>271</v>
      </c>
      <c r="Z20" s="335"/>
    </row>
    <row r="21" spans="1:26" ht="176.25" customHeight="1">
      <c r="A21" s="37">
        <v>3</v>
      </c>
      <c r="B21" s="7" t="s">
        <v>32</v>
      </c>
      <c r="C21" s="37">
        <v>3.7</v>
      </c>
      <c r="D21" s="38" t="s">
        <v>73</v>
      </c>
      <c r="E21" s="42" t="s">
        <v>74</v>
      </c>
      <c r="F21" s="37" t="s">
        <v>34</v>
      </c>
      <c r="G21" s="37" t="s">
        <v>75</v>
      </c>
      <c r="H21" s="10" t="s">
        <v>76</v>
      </c>
      <c r="I21" s="39" t="s">
        <v>77</v>
      </c>
      <c r="J21" s="40" t="s">
        <v>71</v>
      </c>
      <c r="K21" s="40" t="s">
        <v>47</v>
      </c>
      <c r="L21" s="41">
        <v>1</v>
      </c>
      <c r="M21" s="73" t="s">
        <v>28</v>
      </c>
      <c r="N21" s="73" t="s">
        <v>29</v>
      </c>
      <c r="O21" s="73" t="s">
        <v>30</v>
      </c>
      <c r="P21" s="73" t="s">
        <v>31</v>
      </c>
      <c r="Q21" s="72">
        <v>515</v>
      </c>
      <c r="R21" s="72">
        <v>0</v>
      </c>
      <c r="S21" s="89" t="e">
        <f t="shared" si="3"/>
        <v>#DIV/0!</v>
      </c>
      <c r="T21" s="89" t="e">
        <f>+S21/L21</f>
        <v>#DIV/0!</v>
      </c>
      <c r="U21" s="9" t="e">
        <f t="shared" si="2"/>
        <v>#DIV/0!</v>
      </c>
      <c r="V21" s="347" t="s">
        <v>240</v>
      </c>
      <c r="W21" s="319" t="s">
        <v>302</v>
      </c>
      <c r="X21" s="255" t="s">
        <v>271</v>
      </c>
      <c r="Z21" s="335">
        <v>0</v>
      </c>
    </row>
    <row r="22" spans="1:26" ht="102.75" customHeight="1">
      <c r="A22" s="37">
        <v>5</v>
      </c>
      <c r="B22" s="7" t="s">
        <v>78</v>
      </c>
      <c r="C22" s="37">
        <v>5.4</v>
      </c>
      <c r="D22" s="38" t="s">
        <v>79</v>
      </c>
      <c r="E22" s="42" t="s">
        <v>74</v>
      </c>
      <c r="F22" s="37" t="s">
        <v>34</v>
      </c>
      <c r="G22" s="37" t="s">
        <v>80</v>
      </c>
      <c r="H22" s="43" t="s">
        <v>81</v>
      </c>
      <c r="I22" s="39" t="s">
        <v>82</v>
      </c>
      <c r="J22" s="40" t="s">
        <v>71</v>
      </c>
      <c r="K22" s="40" t="s">
        <v>47</v>
      </c>
      <c r="L22" s="41">
        <v>1</v>
      </c>
      <c r="M22" s="73" t="s">
        <v>28</v>
      </c>
      <c r="N22" s="73" t="s">
        <v>29</v>
      </c>
      <c r="O22" s="73" t="s">
        <v>30</v>
      </c>
      <c r="P22" s="73" t="s">
        <v>31</v>
      </c>
      <c r="Q22" s="72">
        <v>0</v>
      </c>
      <c r="R22" s="72">
        <v>1</v>
      </c>
      <c r="S22" s="89">
        <f t="shared" si="3"/>
        <v>0</v>
      </c>
      <c r="T22" s="89">
        <f>+S22/L22</f>
        <v>0</v>
      </c>
      <c r="U22" s="158" t="str">
        <f t="shared" si="2"/>
        <v>INSATISFACTORIO</v>
      </c>
      <c r="V22" s="348" t="s">
        <v>256</v>
      </c>
      <c r="W22" s="319" t="s">
        <v>303</v>
      </c>
      <c r="X22" s="255" t="s">
        <v>271</v>
      </c>
      <c r="Z22" s="335">
        <v>0</v>
      </c>
    </row>
    <row r="23" spans="1:26" s="79" customFormat="1" ht="175.5" customHeight="1">
      <c r="A23" s="147">
        <v>5</v>
      </c>
      <c r="B23" s="148" t="s">
        <v>83</v>
      </c>
      <c r="C23" s="149">
        <v>5.5</v>
      </c>
      <c r="D23" s="150" t="s">
        <v>84</v>
      </c>
      <c r="E23" s="148" t="s">
        <v>74</v>
      </c>
      <c r="F23" s="149" t="s">
        <v>34</v>
      </c>
      <c r="G23" s="149" t="s">
        <v>95</v>
      </c>
      <c r="H23" s="151" t="s">
        <v>96</v>
      </c>
      <c r="I23" s="152" t="s">
        <v>97</v>
      </c>
      <c r="J23" s="153" t="s">
        <v>71</v>
      </c>
      <c r="K23" s="153" t="s">
        <v>47</v>
      </c>
      <c r="L23" s="154">
        <v>1</v>
      </c>
      <c r="M23" s="155" t="s">
        <v>28</v>
      </c>
      <c r="N23" s="155" t="s">
        <v>29</v>
      </c>
      <c r="O23" s="155" t="s">
        <v>30</v>
      </c>
      <c r="P23" s="155" t="s">
        <v>31</v>
      </c>
      <c r="Q23" s="156">
        <v>1531</v>
      </c>
      <c r="R23" s="156">
        <f>26597+Q23</f>
        <v>28128</v>
      </c>
      <c r="S23" s="157">
        <f t="shared" si="3"/>
        <v>0.054429749715585896</v>
      </c>
      <c r="T23" s="157">
        <f>+S23/L23</f>
        <v>0.054429749715585896</v>
      </c>
      <c r="U23" s="158" t="str">
        <f t="shared" si="2"/>
        <v>INSATISFACTORIO</v>
      </c>
      <c r="V23" s="349" t="s">
        <v>241</v>
      </c>
      <c r="W23" s="320" t="s">
        <v>265</v>
      </c>
      <c r="X23" s="255" t="s">
        <v>271</v>
      </c>
      <c r="Z23" s="335">
        <v>0.05</v>
      </c>
    </row>
    <row r="24" spans="1:26" s="80" customFormat="1" ht="138" customHeight="1">
      <c r="A24" s="45">
        <v>5</v>
      </c>
      <c r="B24" s="45" t="s">
        <v>83</v>
      </c>
      <c r="C24" s="45">
        <v>5.2</v>
      </c>
      <c r="D24" s="45" t="s">
        <v>85</v>
      </c>
      <c r="E24" s="45" t="s">
        <v>86</v>
      </c>
      <c r="F24" s="45" t="s">
        <v>55</v>
      </c>
      <c r="G24" s="45" t="s">
        <v>92</v>
      </c>
      <c r="H24" s="112" t="s">
        <v>190</v>
      </c>
      <c r="I24" s="45" t="s">
        <v>191</v>
      </c>
      <c r="J24" s="45" t="s">
        <v>192</v>
      </c>
      <c r="K24" s="45" t="s">
        <v>36</v>
      </c>
      <c r="L24" s="45" t="s">
        <v>193</v>
      </c>
      <c r="M24" s="45" t="s">
        <v>197</v>
      </c>
      <c r="N24" s="45" t="s">
        <v>196</v>
      </c>
      <c r="O24" s="45" t="s">
        <v>195</v>
      </c>
      <c r="P24" s="45" t="s">
        <v>194</v>
      </c>
      <c r="Q24" s="291">
        <v>7</v>
      </c>
      <c r="R24" s="291">
        <v>7</v>
      </c>
      <c r="S24" s="89">
        <f t="shared" si="3"/>
        <v>1</v>
      </c>
      <c r="T24" s="89">
        <f>+S24/8</f>
        <v>0.125</v>
      </c>
      <c r="U24" s="292" t="str">
        <f t="shared" si="2"/>
        <v>SATISFACTORIO</v>
      </c>
      <c r="V24" s="348" t="s">
        <v>239</v>
      </c>
      <c r="W24" s="329" t="s">
        <v>266</v>
      </c>
      <c r="X24" s="255" t="s">
        <v>271</v>
      </c>
      <c r="Z24" s="335">
        <v>1</v>
      </c>
    </row>
    <row r="25" spans="1:26" ht="160.5" customHeight="1">
      <c r="A25" s="44">
        <v>3</v>
      </c>
      <c r="B25" s="45" t="s">
        <v>32</v>
      </c>
      <c r="C25" s="49">
        <v>3.11</v>
      </c>
      <c r="D25" s="46" t="s">
        <v>87</v>
      </c>
      <c r="E25" s="47" t="s">
        <v>86</v>
      </c>
      <c r="F25" s="44" t="s">
        <v>34</v>
      </c>
      <c r="G25" s="44" t="s">
        <v>88</v>
      </c>
      <c r="H25" s="112" t="s">
        <v>180</v>
      </c>
      <c r="I25" s="113" t="s">
        <v>289</v>
      </c>
      <c r="J25" s="46" t="s">
        <v>71</v>
      </c>
      <c r="K25" s="46" t="s">
        <v>89</v>
      </c>
      <c r="L25" s="48">
        <v>0.9</v>
      </c>
      <c r="M25" s="74" t="s">
        <v>28</v>
      </c>
      <c r="N25" s="74" t="s">
        <v>29</v>
      </c>
      <c r="O25" s="74" t="s">
        <v>30</v>
      </c>
      <c r="P25" s="74" t="s">
        <v>31</v>
      </c>
      <c r="Q25" s="334">
        <v>203</v>
      </c>
      <c r="R25" s="334">
        <v>461</v>
      </c>
      <c r="S25" s="90">
        <f t="shared" si="3"/>
        <v>0.4403470715835141</v>
      </c>
      <c r="T25" s="90">
        <f aca="true" t="shared" si="4" ref="T25:T37">+S25/L25</f>
        <v>0.4892745239816823</v>
      </c>
      <c r="U25" s="9" t="str">
        <f t="shared" si="2"/>
        <v>INSATISFACTORIO</v>
      </c>
      <c r="V25" s="347" t="s">
        <v>242</v>
      </c>
      <c r="W25" s="321" t="s">
        <v>310</v>
      </c>
      <c r="X25" s="255" t="s">
        <v>271</v>
      </c>
      <c r="Z25" s="335">
        <v>0.44</v>
      </c>
    </row>
    <row r="26" spans="1:26" ht="162.75" customHeight="1">
      <c r="A26" s="206">
        <v>6</v>
      </c>
      <c r="B26" s="207" t="s">
        <v>40</v>
      </c>
      <c r="C26" s="208">
        <v>6.2</v>
      </c>
      <c r="D26" s="209" t="s">
        <v>90</v>
      </c>
      <c r="E26" s="206" t="s">
        <v>91</v>
      </c>
      <c r="F26" s="208" t="s">
        <v>34</v>
      </c>
      <c r="G26" s="208" t="s">
        <v>92</v>
      </c>
      <c r="H26" s="210" t="s">
        <v>93</v>
      </c>
      <c r="I26" s="211" t="s">
        <v>94</v>
      </c>
      <c r="J26" s="206" t="s">
        <v>57</v>
      </c>
      <c r="K26" s="206" t="s">
        <v>36</v>
      </c>
      <c r="L26" s="212" t="s">
        <v>51</v>
      </c>
      <c r="M26" s="213" t="s">
        <v>28</v>
      </c>
      <c r="N26" s="213" t="s">
        <v>29</v>
      </c>
      <c r="O26" s="213" t="s">
        <v>30</v>
      </c>
      <c r="P26" s="213" t="s">
        <v>31</v>
      </c>
      <c r="Q26" s="214">
        <v>17</v>
      </c>
      <c r="R26" s="214">
        <v>17</v>
      </c>
      <c r="S26" s="215">
        <f t="shared" si="3"/>
        <v>1</v>
      </c>
      <c r="T26" s="215">
        <f t="shared" si="4"/>
        <v>1</v>
      </c>
      <c r="U26" s="181" t="str">
        <f t="shared" si="2"/>
        <v>SATISFACTORIO</v>
      </c>
      <c r="V26" s="349" t="s">
        <v>238</v>
      </c>
      <c r="W26" s="330" t="s">
        <v>294</v>
      </c>
      <c r="X26" s="255" t="s">
        <v>271</v>
      </c>
      <c r="Z26" s="335">
        <v>1</v>
      </c>
    </row>
    <row r="27" spans="1:26" ht="143.25" customHeight="1">
      <c r="A27" s="50">
        <v>3</v>
      </c>
      <c r="B27" s="51" t="s">
        <v>32</v>
      </c>
      <c r="C27" s="50">
        <v>3.7</v>
      </c>
      <c r="D27" s="51" t="s">
        <v>73</v>
      </c>
      <c r="E27" s="51" t="s">
        <v>98</v>
      </c>
      <c r="F27" s="50" t="s">
        <v>34</v>
      </c>
      <c r="G27" s="50" t="s">
        <v>99</v>
      </c>
      <c r="H27" s="84" t="s">
        <v>100</v>
      </c>
      <c r="I27" s="52" t="s">
        <v>157</v>
      </c>
      <c r="J27" s="51" t="s">
        <v>35</v>
      </c>
      <c r="K27" s="51" t="s">
        <v>36</v>
      </c>
      <c r="L27" s="53">
        <v>1</v>
      </c>
      <c r="M27" s="75" t="s">
        <v>28</v>
      </c>
      <c r="N27" s="75" t="s">
        <v>29</v>
      </c>
      <c r="O27" s="75" t="s">
        <v>30</v>
      </c>
      <c r="P27" s="75" t="s">
        <v>31</v>
      </c>
      <c r="Q27" s="99">
        <v>19</v>
      </c>
      <c r="R27" s="99">
        <v>19</v>
      </c>
      <c r="S27" s="91">
        <f t="shared" si="3"/>
        <v>1</v>
      </c>
      <c r="T27" s="91">
        <f t="shared" si="4"/>
        <v>1</v>
      </c>
      <c r="U27" s="9" t="str">
        <f t="shared" si="2"/>
        <v>SATISFACTORIO</v>
      </c>
      <c r="V27" s="350" t="s">
        <v>244</v>
      </c>
      <c r="W27" s="329" t="s">
        <v>281</v>
      </c>
      <c r="X27" s="255" t="s">
        <v>271</v>
      </c>
      <c r="Z27" s="335">
        <v>1</v>
      </c>
    </row>
    <row r="28" spans="1:26" ht="120.75" customHeight="1">
      <c r="A28" s="51">
        <v>3</v>
      </c>
      <c r="B28" s="51" t="s">
        <v>32</v>
      </c>
      <c r="C28" s="50">
        <v>3.7</v>
      </c>
      <c r="D28" s="51" t="s">
        <v>73</v>
      </c>
      <c r="E28" s="51" t="s">
        <v>98</v>
      </c>
      <c r="F28" s="50" t="s">
        <v>34</v>
      </c>
      <c r="G28" s="50" t="s">
        <v>101</v>
      </c>
      <c r="H28" s="84" t="s">
        <v>102</v>
      </c>
      <c r="I28" s="52" t="s">
        <v>103</v>
      </c>
      <c r="J28" s="51" t="s">
        <v>35</v>
      </c>
      <c r="K28" s="51" t="s">
        <v>36</v>
      </c>
      <c r="L28" s="53">
        <v>1</v>
      </c>
      <c r="M28" s="75" t="s">
        <v>28</v>
      </c>
      <c r="N28" s="75" t="s">
        <v>29</v>
      </c>
      <c r="O28" s="75" t="s">
        <v>30</v>
      </c>
      <c r="P28" s="75" t="s">
        <v>31</v>
      </c>
      <c r="Q28" s="99">
        <v>3</v>
      </c>
      <c r="R28" s="99">
        <v>3</v>
      </c>
      <c r="S28" s="91">
        <f t="shared" si="3"/>
        <v>1</v>
      </c>
      <c r="T28" s="91">
        <f t="shared" si="4"/>
        <v>1</v>
      </c>
      <c r="U28" s="9" t="str">
        <f t="shared" si="2"/>
        <v>SATISFACTORIO</v>
      </c>
      <c r="V28" s="351" t="s">
        <v>245</v>
      </c>
      <c r="W28" s="322" t="s">
        <v>279</v>
      </c>
      <c r="X28" s="255" t="s">
        <v>271</v>
      </c>
      <c r="Z28" s="335">
        <v>1</v>
      </c>
    </row>
    <row r="29" spans="1:26" ht="126" customHeight="1">
      <c r="A29" s="216">
        <v>3</v>
      </c>
      <c r="B29" s="217" t="s">
        <v>32</v>
      </c>
      <c r="C29" s="216">
        <v>3.9</v>
      </c>
      <c r="D29" s="217" t="s">
        <v>104</v>
      </c>
      <c r="E29" s="217" t="s">
        <v>98</v>
      </c>
      <c r="F29" s="216" t="s">
        <v>34</v>
      </c>
      <c r="G29" s="216" t="s">
        <v>105</v>
      </c>
      <c r="H29" s="218" t="s">
        <v>106</v>
      </c>
      <c r="I29" s="219" t="s">
        <v>107</v>
      </c>
      <c r="J29" s="217" t="s">
        <v>35</v>
      </c>
      <c r="K29" s="217" t="s">
        <v>36</v>
      </c>
      <c r="L29" s="220">
        <v>1</v>
      </c>
      <c r="M29" s="221" t="s">
        <v>28</v>
      </c>
      <c r="N29" s="221" t="s">
        <v>29</v>
      </c>
      <c r="O29" s="221" t="s">
        <v>30</v>
      </c>
      <c r="P29" s="221" t="s">
        <v>31</v>
      </c>
      <c r="Q29" s="222">
        <v>3</v>
      </c>
      <c r="R29" s="222">
        <v>3</v>
      </c>
      <c r="S29" s="223">
        <f t="shared" si="3"/>
        <v>1</v>
      </c>
      <c r="T29" s="223">
        <f t="shared" si="4"/>
        <v>1</v>
      </c>
      <c r="U29" s="181" t="str">
        <f t="shared" si="2"/>
        <v>SATISFACTORIO</v>
      </c>
      <c r="V29" s="352" t="s">
        <v>246</v>
      </c>
      <c r="W29" s="323" t="s">
        <v>280</v>
      </c>
      <c r="X29" s="255" t="s">
        <v>271</v>
      </c>
      <c r="Y29" s="103"/>
      <c r="Z29" s="335">
        <v>1</v>
      </c>
    </row>
    <row r="30" spans="1:26" ht="138" customHeight="1" hidden="1">
      <c r="A30" s="54">
        <v>5</v>
      </c>
      <c r="B30" s="55" t="s">
        <v>64</v>
      </c>
      <c r="C30" s="55" t="s">
        <v>108</v>
      </c>
      <c r="D30" s="55" t="s">
        <v>109</v>
      </c>
      <c r="E30" s="55" t="s">
        <v>110</v>
      </c>
      <c r="F30" s="55" t="s">
        <v>42</v>
      </c>
      <c r="G30" s="55" t="s">
        <v>111</v>
      </c>
      <c r="H30" s="81" t="s">
        <v>148</v>
      </c>
      <c r="I30" s="56" t="s">
        <v>288</v>
      </c>
      <c r="J30" s="55" t="s">
        <v>35</v>
      </c>
      <c r="K30" s="55" t="s">
        <v>39</v>
      </c>
      <c r="L30" s="57">
        <v>1</v>
      </c>
      <c r="M30" s="58" t="s">
        <v>28</v>
      </c>
      <c r="N30" s="58" t="s">
        <v>29</v>
      </c>
      <c r="O30" s="58" t="s">
        <v>30</v>
      </c>
      <c r="P30" s="58" t="s">
        <v>31</v>
      </c>
      <c r="Q30" s="115" t="s">
        <v>229</v>
      </c>
      <c r="R30" s="115" t="s">
        <v>229</v>
      </c>
      <c r="S30" s="92" t="e">
        <f t="shared" si="3"/>
        <v>#VALUE!</v>
      </c>
      <c r="T30" s="92" t="e">
        <f t="shared" si="4"/>
        <v>#VALUE!</v>
      </c>
      <c r="U30" s="9" t="e">
        <f t="shared" si="2"/>
        <v>#VALUE!</v>
      </c>
      <c r="V30" s="353" t="s">
        <v>233</v>
      </c>
      <c r="W30" s="319" t="s">
        <v>264</v>
      </c>
      <c r="X30" s="255" t="s">
        <v>271</v>
      </c>
      <c r="Z30" s="335"/>
    </row>
    <row r="31" spans="1:26" ht="138" customHeight="1" hidden="1">
      <c r="A31" s="54">
        <v>5</v>
      </c>
      <c r="B31" s="55" t="s">
        <v>64</v>
      </c>
      <c r="C31" s="55" t="s">
        <v>108</v>
      </c>
      <c r="D31" s="55" t="s">
        <v>109</v>
      </c>
      <c r="E31" s="55" t="s">
        <v>110</v>
      </c>
      <c r="F31" s="55" t="s">
        <v>42</v>
      </c>
      <c r="G31" s="55" t="s">
        <v>112</v>
      </c>
      <c r="H31" s="81" t="s">
        <v>149</v>
      </c>
      <c r="I31" s="56" t="s">
        <v>287</v>
      </c>
      <c r="J31" s="55" t="s">
        <v>35</v>
      </c>
      <c r="K31" s="55" t="s">
        <v>39</v>
      </c>
      <c r="L31" s="57">
        <v>1</v>
      </c>
      <c r="M31" s="58" t="s">
        <v>28</v>
      </c>
      <c r="N31" s="58" t="s">
        <v>29</v>
      </c>
      <c r="O31" s="58" t="s">
        <v>30</v>
      </c>
      <c r="P31" s="58" t="s">
        <v>31</v>
      </c>
      <c r="Q31" s="115" t="s">
        <v>229</v>
      </c>
      <c r="R31" s="115" t="s">
        <v>229</v>
      </c>
      <c r="S31" s="92" t="e">
        <f t="shared" si="3"/>
        <v>#VALUE!</v>
      </c>
      <c r="T31" s="92" t="e">
        <f t="shared" si="4"/>
        <v>#VALUE!</v>
      </c>
      <c r="U31" s="9" t="e">
        <f t="shared" si="2"/>
        <v>#VALUE!</v>
      </c>
      <c r="V31" s="353" t="s">
        <v>232</v>
      </c>
      <c r="W31" s="319" t="s">
        <v>264</v>
      </c>
      <c r="X31" s="255" t="s">
        <v>271</v>
      </c>
      <c r="Z31" s="335"/>
    </row>
    <row r="32" spans="1:26" ht="138" customHeight="1" hidden="1">
      <c r="A32" s="54">
        <v>5</v>
      </c>
      <c r="B32" s="55" t="s">
        <v>64</v>
      </c>
      <c r="C32" s="54" t="s">
        <v>113</v>
      </c>
      <c r="D32" s="55" t="s">
        <v>114</v>
      </c>
      <c r="E32" s="55" t="s">
        <v>110</v>
      </c>
      <c r="F32" s="54" t="s">
        <v>34</v>
      </c>
      <c r="G32" s="55" t="s">
        <v>115</v>
      </c>
      <c r="H32" s="81" t="s">
        <v>150</v>
      </c>
      <c r="I32" s="56" t="s">
        <v>151</v>
      </c>
      <c r="J32" s="55" t="s">
        <v>57</v>
      </c>
      <c r="K32" s="55" t="s">
        <v>39</v>
      </c>
      <c r="L32" s="57">
        <v>0.95</v>
      </c>
      <c r="M32" s="58" t="s">
        <v>28</v>
      </c>
      <c r="N32" s="58" t="s">
        <v>29</v>
      </c>
      <c r="O32" s="58" t="s">
        <v>30</v>
      </c>
      <c r="P32" s="58" t="s">
        <v>31</v>
      </c>
      <c r="Q32" s="114" t="s">
        <v>229</v>
      </c>
      <c r="R32" s="114" t="s">
        <v>229</v>
      </c>
      <c r="S32" s="92" t="e">
        <f t="shared" si="3"/>
        <v>#VALUE!</v>
      </c>
      <c r="T32" s="92" t="e">
        <f t="shared" si="4"/>
        <v>#VALUE!</v>
      </c>
      <c r="U32" s="9" t="e">
        <f t="shared" si="2"/>
        <v>#VALUE!</v>
      </c>
      <c r="V32" s="354" t="s">
        <v>251</v>
      </c>
      <c r="W32" s="319" t="s">
        <v>264</v>
      </c>
      <c r="X32" s="255" t="s">
        <v>271</v>
      </c>
      <c r="Z32" s="335"/>
    </row>
    <row r="33" spans="1:26" ht="138" customHeight="1" hidden="1">
      <c r="A33" s="54">
        <v>5</v>
      </c>
      <c r="B33" s="55" t="s">
        <v>64</v>
      </c>
      <c r="C33" s="54" t="s">
        <v>113</v>
      </c>
      <c r="D33" s="55" t="s">
        <v>114</v>
      </c>
      <c r="E33" s="55" t="s">
        <v>110</v>
      </c>
      <c r="F33" s="54" t="s">
        <v>34</v>
      </c>
      <c r="G33" s="55" t="s">
        <v>115</v>
      </c>
      <c r="H33" s="81" t="s">
        <v>152</v>
      </c>
      <c r="I33" s="56" t="s">
        <v>153</v>
      </c>
      <c r="J33" s="55" t="s">
        <v>57</v>
      </c>
      <c r="K33" s="55" t="s">
        <v>39</v>
      </c>
      <c r="L33" s="57">
        <v>0.95</v>
      </c>
      <c r="M33" s="58" t="s">
        <v>28</v>
      </c>
      <c r="N33" s="58" t="s">
        <v>29</v>
      </c>
      <c r="O33" s="58" t="s">
        <v>30</v>
      </c>
      <c r="P33" s="58">
        <v>6</v>
      </c>
      <c r="Q33" s="114" t="s">
        <v>229</v>
      </c>
      <c r="R33" s="114" t="s">
        <v>229</v>
      </c>
      <c r="S33" s="92" t="e">
        <f t="shared" si="3"/>
        <v>#VALUE!</v>
      </c>
      <c r="T33" s="92" t="e">
        <f t="shared" si="4"/>
        <v>#VALUE!</v>
      </c>
      <c r="U33" s="9" t="e">
        <f>IF(S33&gt;=95%,$P$7,IF(S33&gt;=70%,$O$7,IF(S33&gt;=50%,$N$7,IF(S33&lt;50%,$M$7,"ojo"))))</f>
        <v>#VALUE!</v>
      </c>
      <c r="V33" s="354" t="s">
        <v>251</v>
      </c>
      <c r="W33" s="319" t="s">
        <v>264</v>
      </c>
      <c r="X33" s="255" t="s">
        <v>271</v>
      </c>
      <c r="Z33" s="335"/>
    </row>
    <row r="34" spans="1:26" ht="119.25" customHeight="1">
      <c r="A34" s="224">
        <v>5</v>
      </c>
      <c r="B34" s="225" t="s">
        <v>156</v>
      </c>
      <c r="C34" s="224">
        <v>5.1</v>
      </c>
      <c r="D34" s="225" t="s">
        <v>109</v>
      </c>
      <c r="E34" s="225" t="s">
        <v>110</v>
      </c>
      <c r="F34" s="224" t="s">
        <v>34</v>
      </c>
      <c r="G34" s="225" t="s">
        <v>116</v>
      </c>
      <c r="H34" s="226" t="s">
        <v>154</v>
      </c>
      <c r="I34" s="227" t="s">
        <v>155</v>
      </c>
      <c r="J34" s="225" t="s">
        <v>57</v>
      </c>
      <c r="K34" s="225" t="s">
        <v>89</v>
      </c>
      <c r="L34" s="228">
        <v>1</v>
      </c>
      <c r="M34" s="229" t="s">
        <v>28</v>
      </c>
      <c r="N34" s="229" t="s">
        <v>29</v>
      </c>
      <c r="O34" s="229" t="s">
        <v>30</v>
      </c>
      <c r="P34" s="229" t="s">
        <v>31</v>
      </c>
      <c r="Q34" s="230">
        <v>40063128081</v>
      </c>
      <c r="R34" s="230">
        <v>42065280606</v>
      </c>
      <c r="S34" s="231">
        <f t="shared" si="3"/>
        <v>0.9524036807515217</v>
      </c>
      <c r="T34" s="231">
        <f t="shared" si="4"/>
        <v>0.9524036807515217</v>
      </c>
      <c r="U34" s="181" t="str">
        <f t="shared" si="2"/>
        <v>SATISFACTORIO</v>
      </c>
      <c r="V34" s="355" t="s">
        <v>237</v>
      </c>
      <c r="W34" s="323" t="s">
        <v>296</v>
      </c>
      <c r="X34" s="255" t="s">
        <v>271</v>
      </c>
      <c r="Z34" s="335">
        <v>0.95</v>
      </c>
    </row>
    <row r="35" spans="1:26" ht="101.25" customHeight="1">
      <c r="A35" s="293">
        <v>3</v>
      </c>
      <c r="B35" s="294" t="s">
        <v>32</v>
      </c>
      <c r="C35" s="293">
        <v>3.3</v>
      </c>
      <c r="D35" s="294" t="s">
        <v>212</v>
      </c>
      <c r="E35" s="294" t="s">
        <v>118</v>
      </c>
      <c r="F35" s="293" t="s">
        <v>34</v>
      </c>
      <c r="G35" s="293" t="s">
        <v>119</v>
      </c>
      <c r="H35" s="295" t="s">
        <v>210</v>
      </c>
      <c r="I35" s="296" t="s">
        <v>211</v>
      </c>
      <c r="J35" s="294" t="s">
        <v>35</v>
      </c>
      <c r="K35" s="294" t="s">
        <v>36</v>
      </c>
      <c r="L35" s="297">
        <v>0.95</v>
      </c>
      <c r="M35" s="298" t="s">
        <v>28</v>
      </c>
      <c r="N35" s="298" t="s">
        <v>29</v>
      </c>
      <c r="O35" s="298" t="s">
        <v>30</v>
      </c>
      <c r="P35" s="298" t="s">
        <v>31</v>
      </c>
      <c r="Q35" s="299">
        <f>1744606+3536350000+1171030980</f>
        <v>4709125586</v>
      </c>
      <c r="R35" s="299">
        <f>58445629+3536350000+5657308932</f>
        <v>9252104561</v>
      </c>
      <c r="S35" s="300">
        <v>0</v>
      </c>
      <c r="T35" s="300">
        <v>0</v>
      </c>
      <c r="U35" s="9" t="str">
        <f t="shared" si="2"/>
        <v>INSATISFACTORIO</v>
      </c>
      <c r="V35" s="356" t="s">
        <v>300</v>
      </c>
      <c r="W35" s="323" t="s">
        <v>304</v>
      </c>
      <c r="X35" s="255" t="s">
        <v>271</v>
      </c>
      <c r="Y35" s="94"/>
      <c r="Z35" s="335">
        <v>0.51</v>
      </c>
    </row>
    <row r="36" spans="1:26" ht="134.25" customHeight="1">
      <c r="A36" s="232">
        <v>3</v>
      </c>
      <c r="B36" s="233" t="s">
        <v>32</v>
      </c>
      <c r="C36" s="232">
        <v>3.4</v>
      </c>
      <c r="D36" s="233" t="s">
        <v>117</v>
      </c>
      <c r="E36" s="233" t="s">
        <v>118</v>
      </c>
      <c r="F36" s="232" t="s">
        <v>34</v>
      </c>
      <c r="G36" s="232" t="s">
        <v>120</v>
      </c>
      <c r="H36" s="234" t="s">
        <v>165</v>
      </c>
      <c r="I36" s="235" t="s">
        <v>213</v>
      </c>
      <c r="J36" s="233" t="s">
        <v>35</v>
      </c>
      <c r="K36" s="233" t="s">
        <v>36</v>
      </c>
      <c r="L36" s="236">
        <v>0.95</v>
      </c>
      <c r="M36" s="237" t="s">
        <v>28</v>
      </c>
      <c r="N36" s="237" t="s">
        <v>29</v>
      </c>
      <c r="O36" s="237" t="s">
        <v>30</v>
      </c>
      <c r="P36" s="237" t="s">
        <v>31</v>
      </c>
      <c r="Q36" s="238">
        <f>59+341</f>
        <v>400</v>
      </c>
      <c r="R36" s="238">
        <f>5+59+795</f>
        <v>859</v>
      </c>
      <c r="S36" s="239">
        <f t="shared" si="3"/>
        <v>0.46565774155995343</v>
      </c>
      <c r="T36" s="239">
        <f t="shared" si="4"/>
        <v>0.4901660437473194</v>
      </c>
      <c r="U36" s="181" t="str">
        <f>IF(S36&gt;=95%,$P$7,IF(S36&gt;=70%,$O$7,IF(S36&gt;=50%,$N$7,IF(S36&lt;50%,$M$7,"ojo"))))</f>
        <v>INSATISFACTORIO</v>
      </c>
      <c r="V36" s="357" t="s">
        <v>299</v>
      </c>
      <c r="W36" s="323" t="s">
        <v>295</v>
      </c>
      <c r="X36" s="255" t="s">
        <v>271</v>
      </c>
      <c r="Z36" s="335">
        <v>0.47</v>
      </c>
    </row>
    <row r="37" spans="1:26" ht="118.5" customHeight="1">
      <c r="A37" s="50">
        <v>3</v>
      </c>
      <c r="B37" s="51" t="s">
        <v>32</v>
      </c>
      <c r="C37" s="50">
        <v>3.4</v>
      </c>
      <c r="D37" s="51" t="s">
        <v>117</v>
      </c>
      <c r="E37" s="51" t="s">
        <v>121</v>
      </c>
      <c r="F37" s="51" t="s">
        <v>122</v>
      </c>
      <c r="G37" s="51" t="s">
        <v>198</v>
      </c>
      <c r="H37" s="84" t="s">
        <v>175</v>
      </c>
      <c r="I37" s="52" t="s">
        <v>176</v>
      </c>
      <c r="J37" s="51" t="s">
        <v>57</v>
      </c>
      <c r="K37" s="51" t="s">
        <v>36</v>
      </c>
      <c r="L37" s="53">
        <v>1</v>
      </c>
      <c r="M37" s="75" t="s">
        <v>28</v>
      </c>
      <c r="N37" s="75" t="s">
        <v>29</v>
      </c>
      <c r="O37" s="75" t="s">
        <v>30</v>
      </c>
      <c r="P37" s="301" t="s">
        <v>31</v>
      </c>
      <c r="Q37" s="302">
        <v>703</v>
      </c>
      <c r="R37" s="302">
        <v>703</v>
      </c>
      <c r="S37" s="303">
        <f t="shared" si="3"/>
        <v>1</v>
      </c>
      <c r="T37" s="303">
        <f t="shared" si="4"/>
        <v>1</v>
      </c>
      <c r="U37" s="9" t="str">
        <f t="shared" si="2"/>
        <v>SATISFACTORIO</v>
      </c>
      <c r="V37" s="351" t="s">
        <v>253</v>
      </c>
      <c r="W37" s="319" t="s">
        <v>293</v>
      </c>
      <c r="X37" s="255" t="s">
        <v>271</v>
      </c>
      <c r="Z37" s="335">
        <v>1</v>
      </c>
    </row>
    <row r="38" spans="1:26" ht="111" customHeight="1" hidden="1">
      <c r="A38" s="216">
        <v>3</v>
      </c>
      <c r="B38" s="217" t="s">
        <v>32</v>
      </c>
      <c r="C38" s="216">
        <v>3.4</v>
      </c>
      <c r="D38" s="217" t="s">
        <v>117</v>
      </c>
      <c r="E38" s="217" t="s">
        <v>121</v>
      </c>
      <c r="F38" s="217" t="s">
        <v>42</v>
      </c>
      <c r="G38" s="217" t="s">
        <v>179</v>
      </c>
      <c r="H38" s="240" t="s">
        <v>177</v>
      </c>
      <c r="I38" s="219" t="s">
        <v>178</v>
      </c>
      <c r="J38" s="217" t="s">
        <v>57</v>
      </c>
      <c r="K38" s="241" t="s">
        <v>36</v>
      </c>
      <c r="L38" s="220">
        <v>1</v>
      </c>
      <c r="M38" s="221" t="s">
        <v>28</v>
      </c>
      <c r="N38" s="221" t="s">
        <v>29</v>
      </c>
      <c r="O38" s="221" t="s">
        <v>30</v>
      </c>
      <c r="P38" s="221" t="s">
        <v>31</v>
      </c>
      <c r="Q38" s="222" t="s">
        <v>229</v>
      </c>
      <c r="R38" s="222" t="s">
        <v>229</v>
      </c>
      <c r="S38" s="303"/>
      <c r="T38" s="303"/>
      <c r="U38" s="303"/>
      <c r="V38" s="352" t="s">
        <v>227</v>
      </c>
      <c r="W38" s="324" t="s">
        <v>292</v>
      </c>
      <c r="X38" s="255" t="s">
        <v>271</v>
      </c>
      <c r="Z38" s="335"/>
    </row>
    <row r="39" spans="1:26" ht="118.5" customHeight="1">
      <c r="A39" s="59">
        <v>4</v>
      </c>
      <c r="B39" s="60" t="s">
        <v>123</v>
      </c>
      <c r="C39" s="59" t="s">
        <v>124</v>
      </c>
      <c r="D39" s="60" t="s">
        <v>125</v>
      </c>
      <c r="E39" s="60" t="s">
        <v>126</v>
      </c>
      <c r="F39" s="60" t="s">
        <v>127</v>
      </c>
      <c r="G39" s="61" t="s">
        <v>128</v>
      </c>
      <c r="H39" s="64" t="s">
        <v>201</v>
      </c>
      <c r="I39" s="62" t="s">
        <v>225</v>
      </c>
      <c r="J39" s="60" t="s">
        <v>35</v>
      </c>
      <c r="K39" s="59" t="s">
        <v>36</v>
      </c>
      <c r="L39" s="304">
        <v>0.9</v>
      </c>
      <c r="M39" s="76" t="s">
        <v>28</v>
      </c>
      <c r="N39" s="76" t="s">
        <v>29</v>
      </c>
      <c r="O39" s="76" t="s">
        <v>30</v>
      </c>
      <c r="P39" s="76" t="s">
        <v>31</v>
      </c>
      <c r="Q39" s="100">
        <v>16</v>
      </c>
      <c r="R39" s="100">
        <v>18</v>
      </c>
      <c r="S39" s="93">
        <f aca="true" t="shared" si="5" ref="S39:S44">+Q39/R39</f>
        <v>0.8888888888888888</v>
      </c>
      <c r="T39" s="93">
        <f>+S39/L39</f>
        <v>0.9876543209876543</v>
      </c>
      <c r="U39" s="9" t="str">
        <f t="shared" si="2"/>
        <v>ACEPTABLE</v>
      </c>
      <c r="V39" s="358" t="s">
        <v>248</v>
      </c>
      <c r="W39" s="319" t="s">
        <v>274</v>
      </c>
      <c r="X39" s="255" t="s">
        <v>271</v>
      </c>
      <c r="Z39" s="335">
        <v>0.89</v>
      </c>
    </row>
    <row r="40" spans="1:26" ht="103.5" customHeight="1">
      <c r="A40" s="59">
        <v>4</v>
      </c>
      <c r="B40" s="60" t="s">
        <v>123</v>
      </c>
      <c r="C40" s="59" t="s">
        <v>124</v>
      </c>
      <c r="D40" s="60" t="s">
        <v>125</v>
      </c>
      <c r="E40" s="60" t="s">
        <v>126</v>
      </c>
      <c r="F40" s="60" t="s">
        <v>34</v>
      </c>
      <c r="G40" s="61" t="s">
        <v>129</v>
      </c>
      <c r="H40" s="64" t="s">
        <v>131</v>
      </c>
      <c r="I40" s="62" t="s">
        <v>202</v>
      </c>
      <c r="J40" s="63" t="s">
        <v>35</v>
      </c>
      <c r="K40" s="59" t="s">
        <v>36</v>
      </c>
      <c r="L40" s="77">
        <v>0.95</v>
      </c>
      <c r="M40" s="76" t="s">
        <v>28</v>
      </c>
      <c r="N40" s="76" t="s">
        <v>29</v>
      </c>
      <c r="O40" s="76" t="s">
        <v>30</v>
      </c>
      <c r="P40" s="76" t="s">
        <v>31</v>
      </c>
      <c r="Q40" s="100">
        <v>0</v>
      </c>
      <c r="R40" s="100">
        <v>1</v>
      </c>
      <c r="S40" s="93">
        <f t="shared" si="5"/>
        <v>0</v>
      </c>
      <c r="T40" s="93">
        <f>+S40/L40</f>
        <v>0</v>
      </c>
      <c r="U40" s="9" t="str">
        <f>IF(S40&gt;=95%,$P$7,IF(S40&gt;=70%,$O$7,IF(S40&gt;=50%,$N$7,IF(S40&lt;50%,$M$7,"ojo"))))</f>
        <v>INSATISFACTORIO</v>
      </c>
      <c r="V40" s="358" t="s">
        <v>230</v>
      </c>
      <c r="W40" s="318" t="s">
        <v>275</v>
      </c>
      <c r="X40" s="255" t="s">
        <v>271</v>
      </c>
      <c r="Z40" s="335">
        <v>0</v>
      </c>
    </row>
    <row r="41" spans="1:26" ht="116.25" customHeight="1">
      <c r="A41" s="242">
        <v>4</v>
      </c>
      <c r="B41" s="243" t="s">
        <v>123</v>
      </c>
      <c r="C41" s="242" t="s">
        <v>124</v>
      </c>
      <c r="D41" s="243" t="s">
        <v>125</v>
      </c>
      <c r="E41" s="243" t="s">
        <v>126</v>
      </c>
      <c r="F41" s="242" t="s">
        <v>55</v>
      </c>
      <c r="G41" s="244" t="s">
        <v>130</v>
      </c>
      <c r="H41" s="245" t="s">
        <v>199</v>
      </c>
      <c r="I41" s="246" t="s">
        <v>200</v>
      </c>
      <c r="J41" s="243" t="s">
        <v>35</v>
      </c>
      <c r="K41" s="243" t="s">
        <v>36</v>
      </c>
      <c r="L41" s="247">
        <v>0.95</v>
      </c>
      <c r="M41" s="248" t="s">
        <v>28</v>
      </c>
      <c r="N41" s="248" t="s">
        <v>29</v>
      </c>
      <c r="O41" s="248" t="s">
        <v>30</v>
      </c>
      <c r="P41" s="248" t="s">
        <v>31</v>
      </c>
      <c r="Q41" s="249">
        <v>13</v>
      </c>
      <c r="R41" s="249">
        <v>18</v>
      </c>
      <c r="S41" s="250">
        <f t="shared" si="5"/>
        <v>0.7222222222222222</v>
      </c>
      <c r="T41" s="250">
        <f>+S41/L41</f>
        <v>0.760233918128655</v>
      </c>
      <c r="U41" s="181" t="str">
        <f t="shared" si="2"/>
        <v>ACEPTABLE</v>
      </c>
      <c r="V41" s="359" t="s">
        <v>276</v>
      </c>
      <c r="W41" s="323" t="s">
        <v>277</v>
      </c>
      <c r="X41" s="255" t="s">
        <v>271</v>
      </c>
      <c r="Z41" s="335">
        <v>0.72</v>
      </c>
    </row>
    <row r="42" spans="1:26" ht="114" customHeight="1">
      <c r="A42" s="305">
        <v>4</v>
      </c>
      <c r="B42" s="306" t="s">
        <v>123</v>
      </c>
      <c r="C42" s="305" t="s">
        <v>132</v>
      </c>
      <c r="D42" s="306" t="s">
        <v>133</v>
      </c>
      <c r="E42" s="307" t="s">
        <v>247</v>
      </c>
      <c r="F42" s="305" t="s">
        <v>34</v>
      </c>
      <c r="G42" s="305" t="s">
        <v>134</v>
      </c>
      <c r="H42" s="308" t="s">
        <v>170</v>
      </c>
      <c r="I42" s="309" t="s">
        <v>286</v>
      </c>
      <c r="J42" s="306" t="s">
        <v>57</v>
      </c>
      <c r="K42" s="306" t="s">
        <v>36</v>
      </c>
      <c r="L42" s="310">
        <v>1</v>
      </c>
      <c r="M42" s="311" t="s">
        <v>28</v>
      </c>
      <c r="N42" s="311" t="s">
        <v>29</v>
      </c>
      <c r="O42" s="311" t="s">
        <v>30</v>
      </c>
      <c r="P42" s="312" t="s">
        <v>31</v>
      </c>
      <c r="Q42" s="313">
        <v>490</v>
      </c>
      <c r="R42" s="313">
        <v>490</v>
      </c>
      <c r="S42" s="314">
        <f t="shared" si="5"/>
        <v>1</v>
      </c>
      <c r="T42" s="314">
        <f>+S42/L42</f>
        <v>1</v>
      </c>
      <c r="U42" s="9" t="str">
        <f t="shared" si="2"/>
        <v>SATISFACTORIO</v>
      </c>
      <c r="V42" s="360" t="s">
        <v>243</v>
      </c>
      <c r="W42" s="331" t="s">
        <v>290</v>
      </c>
      <c r="X42" s="255" t="s">
        <v>271</v>
      </c>
      <c r="Z42" s="335">
        <v>1</v>
      </c>
    </row>
    <row r="43" spans="1:26" ht="130.5" customHeight="1">
      <c r="A43" s="117">
        <v>3</v>
      </c>
      <c r="B43" s="40" t="s">
        <v>32</v>
      </c>
      <c r="C43" s="37">
        <v>3.5</v>
      </c>
      <c r="D43" s="40" t="s">
        <v>37</v>
      </c>
      <c r="E43" s="40" t="s">
        <v>135</v>
      </c>
      <c r="F43" s="37" t="s">
        <v>34</v>
      </c>
      <c r="G43" s="37" t="s">
        <v>136</v>
      </c>
      <c r="H43" s="256" t="s">
        <v>220</v>
      </c>
      <c r="I43" s="39" t="s">
        <v>221</v>
      </c>
      <c r="J43" s="40" t="s">
        <v>57</v>
      </c>
      <c r="K43" s="40" t="s">
        <v>89</v>
      </c>
      <c r="L43" s="315">
        <v>0.95</v>
      </c>
      <c r="M43" s="73" t="s">
        <v>28</v>
      </c>
      <c r="N43" s="73" t="s">
        <v>29</v>
      </c>
      <c r="O43" s="73" t="s">
        <v>30</v>
      </c>
      <c r="P43" s="73" t="s">
        <v>31</v>
      </c>
      <c r="Q43" s="316">
        <v>41</v>
      </c>
      <c r="R43" s="122">
        <v>61</v>
      </c>
      <c r="S43" s="130">
        <f t="shared" si="5"/>
        <v>0.6721311475409836</v>
      </c>
      <c r="T43" s="130">
        <f aca="true" t="shared" si="6" ref="T43:T48">+S43/L43</f>
        <v>0.7075064710957722</v>
      </c>
      <c r="U43" s="9" t="str">
        <f t="shared" si="2"/>
        <v>MINIMO</v>
      </c>
      <c r="V43" s="361" t="s">
        <v>260</v>
      </c>
      <c r="W43" s="331" t="s">
        <v>268</v>
      </c>
      <c r="X43" s="317" t="s">
        <v>267</v>
      </c>
      <c r="Z43" s="335">
        <v>0.67</v>
      </c>
    </row>
    <row r="44" spans="1:26" ht="147.75" customHeight="1">
      <c r="A44" s="117">
        <v>3</v>
      </c>
      <c r="B44" s="118" t="s">
        <v>32</v>
      </c>
      <c r="C44" s="117">
        <v>3.5</v>
      </c>
      <c r="D44" s="118" t="s">
        <v>37</v>
      </c>
      <c r="E44" s="118" t="s">
        <v>135</v>
      </c>
      <c r="F44" s="117" t="s">
        <v>34</v>
      </c>
      <c r="G44" s="117" t="s">
        <v>137</v>
      </c>
      <c r="H44" s="116" t="s">
        <v>222</v>
      </c>
      <c r="I44" s="119" t="s">
        <v>285</v>
      </c>
      <c r="J44" s="118" t="s">
        <v>57</v>
      </c>
      <c r="K44" s="118" t="s">
        <v>89</v>
      </c>
      <c r="L44" s="120">
        <v>0.9</v>
      </c>
      <c r="M44" s="121" t="s">
        <v>28</v>
      </c>
      <c r="N44" s="121" t="s">
        <v>29</v>
      </c>
      <c r="O44" s="121" t="s">
        <v>30</v>
      </c>
      <c r="P44" s="121" t="s">
        <v>31</v>
      </c>
      <c r="Q44" s="122">
        <v>4</v>
      </c>
      <c r="R44" s="122">
        <v>4</v>
      </c>
      <c r="S44" s="130">
        <f t="shared" si="5"/>
        <v>1</v>
      </c>
      <c r="T44" s="130">
        <f t="shared" si="6"/>
        <v>1.1111111111111112</v>
      </c>
      <c r="U44" s="9" t="str">
        <f t="shared" si="2"/>
        <v>SATISFACTORIO</v>
      </c>
      <c r="V44" s="361" t="s">
        <v>249</v>
      </c>
      <c r="W44" s="332" t="s">
        <v>269</v>
      </c>
      <c r="X44" s="251" t="s">
        <v>267</v>
      </c>
      <c r="Z44" s="335">
        <v>1</v>
      </c>
    </row>
    <row r="45" spans="1:26" ht="114.75" customHeight="1">
      <c r="A45" s="123">
        <v>3</v>
      </c>
      <c r="B45" s="124" t="s">
        <v>32</v>
      </c>
      <c r="C45" s="123">
        <v>3.5</v>
      </c>
      <c r="D45" s="124" t="s">
        <v>37</v>
      </c>
      <c r="E45" s="124" t="s">
        <v>135</v>
      </c>
      <c r="F45" s="117" t="s">
        <v>34</v>
      </c>
      <c r="G45" s="117" t="s">
        <v>138</v>
      </c>
      <c r="H45" s="125" t="s">
        <v>223</v>
      </c>
      <c r="I45" s="124" t="s">
        <v>284</v>
      </c>
      <c r="J45" s="124" t="s">
        <v>57</v>
      </c>
      <c r="K45" s="124" t="s">
        <v>89</v>
      </c>
      <c r="L45" s="126">
        <v>0.9</v>
      </c>
      <c r="M45" s="121" t="s">
        <v>28</v>
      </c>
      <c r="N45" s="121" t="s">
        <v>29</v>
      </c>
      <c r="O45" s="121" t="s">
        <v>30</v>
      </c>
      <c r="P45" s="121" t="s">
        <v>31</v>
      </c>
      <c r="Q45" s="128">
        <v>5277</v>
      </c>
      <c r="R45" s="128">
        <v>94</v>
      </c>
      <c r="S45" s="129">
        <f>Q45/R45</f>
        <v>56.138297872340424</v>
      </c>
      <c r="T45" s="129">
        <f t="shared" si="6"/>
        <v>62.37588652482269</v>
      </c>
      <c r="U45" s="9" t="str">
        <f>IF(S45&gt;=95%,$P$7,IF(S45&gt;=70%,$O$7,IF(S45&gt;=50%,$N$7,IF(S45&lt;50%,$M$7,"ojo"))))</f>
        <v>SATISFACTORIO</v>
      </c>
      <c r="V45" s="362" t="s">
        <v>257</v>
      </c>
      <c r="W45" s="332" t="s">
        <v>291</v>
      </c>
      <c r="X45" s="255" t="s">
        <v>271</v>
      </c>
      <c r="Z45" s="337">
        <v>0.56</v>
      </c>
    </row>
    <row r="46" spans="1:26" ht="112.5" customHeight="1">
      <c r="A46" s="123">
        <v>3</v>
      </c>
      <c r="B46" s="124" t="s">
        <v>32</v>
      </c>
      <c r="C46" s="123">
        <v>3.5</v>
      </c>
      <c r="D46" s="124" t="s">
        <v>37</v>
      </c>
      <c r="E46" s="124" t="s">
        <v>135</v>
      </c>
      <c r="F46" s="124" t="s">
        <v>34</v>
      </c>
      <c r="G46" s="117" t="s">
        <v>139</v>
      </c>
      <c r="H46" s="125" t="s">
        <v>224</v>
      </c>
      <c r="I46" s="124" t="s">
        <v>283</v>
      </c>
      <c r="J46" s="124" t="s">
        <v>35</v>
      </c>
      <c r="K46" s="124" t="s">
        <v>89</v>
      </c>
      <c r="L46" s="127">
        <v>0.9</v>
      </c>
      <c r="M46" s="121" t="s">
        <v>28</v>
      </c>
      <c r="N46" s="121" t="s">
        <v>29</v>
      </c>
      <c r="O46" s="121" t="s">
        <v>30</v>
      </c>
      <c r="P46" s="121" t="s">
        <v>31</v>
      </c>
      <c r="Q46" s="252">
        <v>5.82</v>
      </c>
      <c r="R46" s="122">
        <v>9</v>
      </c>
      <c r="S46" s="89">
        <f>+Q46/R46</f>
        <v>0.6466666666666667</v>
      </c>
      <c r="T46" s="89">
        <f t="shared" si="6"/>
        <v>0.7185185185185186</v>
      </c>
      <c r="U46" s="9" t="str">
        <f t="shared" si="2"/>
        <v>MINIMO</v>
      </c>
      <c r="V46" s="362" t="s">
        <v>270</v>
      </c>
      <c r="W46" s="332" t="s">
        <v>278</v>
      </c>
      <c r="X46" s="255" t="s">
        <v>271</v>
      </c>
      <c r="Z46" s="335">
        <v>0.65</v>
      </c>
    </row>
    <row r="47" spans="1:26" ht="105">
      <c r="A47" s="66">
        <v>3</v>
      </c>
      <c r="B47" s="67" t="s">
        <v>32</v>
      </c>
      <c r="C47" s="66">
        <v>3.5</v>
      </c>
      <c r="D47" s="67" t="s">
        <v>37</v>
      </c>
      <c r="E47" s="67" t="s">
        <v>135</v>
      </c>
      <c r="F47" s="67" t="s">
        <v>34</v>
      </c>
      <c r="G47" s="37" t="s">
        <v>140</v>
      </c>
      <c r="H47" s="95" t="s">
        <v>141</v>
      </c>
      <c r="I47" s="67" t="s">
        <v>282</v>
      </c>
      <c r="J47" s="65" t="s">
        <v>35</v>
      </c>
      <c r="K47" s="67" t="s">
        <v>89</v>
      </c>
      <c r="L47" s="78">
        <v>0.95</v>
      </c>
      <c r="M47" s="73" t="s">
        <v>28</v>
      </c>
      <c r="N47" s="73" t="s">
        <v>29</v>
      </c>
      <c r="O47" s="73" t="s">
        <v>30</v>
      </c>
      <c r="P47" s="73" t="s">
        <v>31</v>
      </c>
      <c r="Q47" s="122">
        <v>77</v>
      </c>
      <c r="R47" s="122">
        <v>100</v>
      </c>
      <c r="S47" s="89">
        <v>0.68</v>
      </c>
      <c r="T47" s="89">
        <f t="shared" si="6"/>
        <v>0.7157894736842106</v>
      </c>
      <c r="U47" s="9" t="str">
        <f t="shared" si="2"/>
        <v>MINIMO</v>
      </c>
      <c r="V47" s="362" t="s">
        <v>259</v>
      </c>
      <c r="W47" s="332" t="s">
        <v>311</v>
      </c>
      <c r="X47" s="255" t="s">
        <v>271</v>
      </c>
      <c r="Z47" s="335"/>
    </row>
    <row r="48" spans="1:26" ht="141.75">
      <c r="A48" s="70">
        <v>6</v>
      </c>
      <c r="B48" s="68" t="s">
        <v>40</v>
      </c>
      <c r="C48" s="70" t="s">
        <v>166</v>
      </c>
      <c r="D48" s="68" t="s">
        <v>142</v>
      </c>
      <c r="E48" s="69" t="s">
        <v>143</v>
      </c>
      <c r="F48" s="70" t="s">
        <v>42</v>
      </c>
      <c r="G48" s="44" t="s">
        <v>147</v>
      </c>
      <c r="H48" s="82" t="s">
        <v>161</v>
      </c>
      <c r="I48" s="69" t="s">
        <v>162</v>
      </c>
      <c r="J48" s="69" t="s">
        <v>57</v>
      </c>
      <c r="K48" s="69" t="s">
        <v>72</v>
      </c>
      <c r="L48" s="71" t="s">
        <v>51</v>
      </c>
      <c r="M48" s="74" t="s">
        <v>28</v>
      </c>
      <c r="N48" s="74" t="s">
        <v>29</v>
      </c>
      <c r="O48" s="74" t="s">
        <v>30</v>
      </c>
      <c r="P48" s="74" t="s">
        <v>31</v>
      </c>
      <c r="Q48" s="72" t="s">
        <v>229</v>
      </c>
      <c r="R48" s="72" t="s">
        <v>229</v>
      </c>
      <c r="S48" s="90" t="e">
        <f>+Q48/R48</f>
        <v>#VALUE!</v>
      </c>
      <c r="T48" s="90" t="e">
        <f t="shared" si="6"/>
        <v>#VALUE!</v>
      </c>
      <c r="U48" s="9" t="e">
        <f t="shared" si="2"/>
        <v>#VALUE!</v>
      </c>
      <c r="V48" s="362" t="s">
        <v>254</v>
      </c>
      <c r="W48" s="319" t="s">
        <v>264</v>
      </c>
      <c r="X48" s="255" t="s">
        <v>271</v>
      </c>
      <c r="Z48" s="335"/>
    </row>
    <row r="50" spans="1:19" ht="15.75">
      <c r="A50" s="12"/>
      <c r="B50" s="388"/>
      <c r="C50" s="388"/>
      <c r="D50" s="388"/>
      <c r="E50" s="12"/>
      <c r="F50" s="12"/>
      <c r="G50" s="12"/>
      <c r="H50" s="12"/>
      <c r="I50" s="12"/>
      <c r="J50" s="12"/>
      <c r="K50" s="12"/>
      <c r="L50" s="13"/>
      <c r="M50" s="13"/>
      <c r="N50" s="13"/>
      <c r="O50" s="13"/>
      <c r="P50" s="13"/>
      <c r="Q50" s="13"/>
      <c r="R50" s="13"/>
      <c r="S50" s="12"/>
    </row>
    <row r="51" spans="4:23" ht="23.25">
      <c r="D51" s="96" t="s">
        <v>226</v>
      </c>
      <c r="G51" s="396" t="s">
        <v>261</v>
      </c>
      <c r="H51" s="396"/>
      <c r="I51" s="396"/>
      <c r="J51" s="396"/>
      <c r="K51" s="396"/>
      <c r="L51" s="396"/>
      <c r="M51" s="396"/>
      <c r="P51" s="391"/>
      <c r="Q51" s="392"/>
      <c r="R51" s="392"/>
      <c r="S51" s="392"/>
      <c r="T51" s="392"/>
      <c r="W51" s="333"/>
    </row>
    <row r="52" ht="15.75">
      <c r="W52" s="333"/>
    </row>
    <row r="53" ht="15.75">
      <c r="W53" s="333"/>
    </row>
    <row r="54" spans="13:23" ht="15.75">
      <c r="M54" s="101"/>
      <c r="N54" s="101"/>
      <c r="W54" s="333"/>
    </row>
    <row r="55" spans="13:23" ht="85.5" customHeight="1">
      <c r="M55" s="101"/>
      <c r="N55" s="101"/>
      <c r="W55" s="333"/>
    </row>
    <row r="56" spans="13:23" ht="15.75">
      <c r="M56" s="101"/>
      <c r="N56" s="101"/>
      <c r="W56" s="333"/>
    </row>
    <row r="57" spans="13:23" ht="64.5" customHeight="1">
      <c r="M57" s="101"/>
      <c r="N57" s="101"/>
      <c r="W57" s="333"/>
    </row>
    <row r="58" spans="13:23" ht="64.5" customHeight="1">
      <c r="M58" s="101"/>
      <c r="N58" s="101"/>
      <c r="W58" s="333"/>
    </row>
    <row r="59" spans="13:23" ht="15.75">
      <c r="M59" s="101"/>
      <c r="N59" s="101"/>
      <c r="W59" s="333"/>
    </row>
    <row r="60" spans="13:23" ht="15.75">
      <c r="M60" s="101"/>
      <c r="N60" s="101"/>
      <c r="W60" s="333"/>
    </row>
    <row r="61" spans="13:23" ht="15.75">
      <c r="M61" s="101"/>
      <c r="N61" s="101"/>
      <c r="W61" s="333"/>
    </row>
    <row r="62" spans="13:23" ht="15.75">
      <c r="M62" s="101"/>
      <c r="N62" s="101"/>
      <c r="W62" s="333"/>
    </row>
    <row r="63" spans="13:23" ht="15.75">
      <c r="M63" s="101"/>
      <c r="N63" s="101"/>
      <c r="W63" s="333"/>
    </row>
    <row r="64" spans="13:23" ht="82.5" customHeight="1" hidden="1">
      <c r="M64" s="101"/>
      <c r="N64" s="101"/>
      <c r="W64" s="333"/>
    </row>
    <row r="65" spans="13:23" ht="15.75" hidden="1">
      <c r="M65" s="101"/>
      <c r="N65" s="101"/>
      <c r="W65" s="333"/>
    </row>
    <row r="66" spans="13:23" ht="15.75" hidden="1">
      <c r="M66" s="101"/>
      <c r="N66" s="101"/>
      <c r="W66" s="333"/>
    </row>
    <row r="67" spans="13:23" ht="15.75" hidden="1">
      <c r="M67" s="101"/>
      <c r="N67" s="101"/>
      <c r="W67" s="333"/>
    </row>
    <row r="68" spans="13:23" ht="15.75" hidden="1">
      <c r="M68" s="101"/>
      <c r="N68" s="101"/>
      <c r="W68" s="333"/>
    </row>
    <row r="69" spans="13:23" ht="15.75" hidden="1">
      <c r="M69" s="101"/>
      <c r="N69" s="101"/>
      <c r="W69" s="333"/>
    </row>
    <row r="70" spans="13:23" ht="15.75" hidden="1">
      <c r="M70" s="101"/>
      <c r="N70" s="101"/>
      <c r="W70" s="333"/>
    </row>
    <row r="71" spans="13:23" ht="15.75" hidden="1">
      <c r="M71" s="101"/>
      <c r="N71" s="101"/>
      <c r="W71" s="333"/>
    </row>
    <row r="72" spans="13:23" ht="15.75" hidden="1">
      <c r="M72" s="101"/>
      <c r="N72" s="101"/>
      <c r="P72" s="103">
        <v>1</v>
      </c>
      <c r="Q72" s="104">
        <v>100</v>
      </c>
      <c r="R72">
        <v>1</v>
      </c>
      <c r="S72" s="131">
        <v>0</v>
      </c>
      <c r="W72" s="333"/>
    </row>
    <row r="73" spans="13:23" ht="15.75" hidden="1">
      <c r="M73" s="101"/>
      <c r="N73" s="101"/>
      <c r="P73" s="103">
        <v>2</v>
      </c>
      <c r="Q73" s="104">
        <v>100</v>
      </c>
      <c r="R73">
        <v>2</v>
      </c>
      <c r="S73" s="131">
        <v>100</v>
      </c>
      <c r="W73" s="333"/>
    </row>
    <row r="74" spans="13:23" ht="79.5" customHeight="1" hidden="1">
      <c r="M74" s="101"/>
      <c r="N74" s="101"/>
      <c r="P74" s="103">
        <v>3</v>
      </c>
      <c r="Q74" s="105">
        <v>100</v>
      </c>
      <c r="R74">
        <v>3</v>
      </c>
      <c r="S74" s="131">
        <v>0</v>
      </c>
      <c r="W74" s="333"/>
    </row>
    <row r="75" spans="13:23" ht="15.75" hidden="1">
      <c r="M75" s="101"/>
      <c r="N75" s="101"/>
      <c r="P75" s="103">
        <v>4</v>
      </c>
      <c r="Q75" s="105">
        <v>100</v>
      </c>
      <c r="R75">
        <v>4</v>
      </c>
      <c r="S75" s="131">
        <v>95</v>
      </c>
      <c r="W75" s="333"/>
    </row>
    <row r="76" spans="13:23" ht="15.75" hidden="1">
      <c r="M76" s="101"/>
      <c r="N76" s="101"/>
      <c r="P76" s="103">
        <v>5</v>
      </c>
      <c r="Q76" s="107">
        <v>0</v>
      </c>
      <c r="R76">
        <v>5</v>
      </c>
      <c r="S76" s="132">
        <v>100</v>
      </c>
      <c r="W76" s="333"/>
    </row>
    <row r="77" spans="13:23" ht="15.75" hidden="1">
      <c r="M77" s="101"/>
      <c r="N77" s="101"/>
      <c r="P77" s="103">
        <v>6</v>
      </c>
      <c r="Q77" s="107">
        <v>77</v>
      </c>
      <c r="R77">
        <v>6</v>
      </c>
      <c r="S77" s="132">
        <v>100</v>
      </c>
      <c r="W77" s="333"/>
    </row>
    <row r="78" spans="13:23" ht="15.75" hidden="1">
      <c r="M78" s="101"/>
      <c r="N78" s="101"/>
      <c r="P78" s="103">
        <v>7</v>
      </c>
      <c r="Q78" s="107">
        <v>100</v>
      </c>
      <c r="R78">
        <v>7</v>
      </c>
      <c r="S78" s="133">
        <v>100</v>
      </c>
      <c r="W78" s="333"/>
    </row>
    <row r="79" spans="13:23" ht="15.75" hidden="1">
      <c r="M79" s="101"/>
      <c r="N79" s="101"/>
      <c r="P79" s="103">
        <v>8</v>
      </c>
      <c r="Q79" s="107">
        <v>100</v>
      </c>
      <c r="R79">
        <v>8</v>
      </c>
      <c r="S79" s="133">
        <v>96</v>
      </c>
      <c r="W79" s="333"/>
    </row>
    <row r="80" spans="13:23" ht="15.75" hidden="1">
      <c r="M80" s="101"/>
      <c r="N80" s="101"/>
      <c r="P80" s="103">
        <v>9</v>
      </c>
      <c r="Q80" s="107">
        <v>100</v>
      </c>
      <c r="R80">
        <v>9</v>
      </c>
      <c r="S80" s="134">
        <v>0</v>
      </c>
      <c r="W80" s="333"/>
    </row>
    <row r="81" spans="11:23" ht="15.75" hidden="1">
      <c r="K81" t="s">
        <v>189</v>
      </c>
      <c r="M81" s="101"/>
      <c r="N81" s="101"/>
      <c r="P81" s="103">
        <v>10</v>
      </c>
      <c r="Q81" s="107">
        <v>100</v>
      </c>
      <c r="R81">
        <v>10</v>
      </c>
      <c r="S81" s="104">
        <v>100</v>
      </c>
      <c r="W81" s="333"/>
    </row>
    <row r="82" spans="13:23" ht="15.75" hidden="1">
      <c r="M82" s="101"/>
      <c r="N82" s="101"/>
      <c r="P82" s="103">
        <v>11</v>
      </c>
      <c r="Q82" s="107">
        <v>56</v>
      </c>
      <c r="R82">
        <v>11</v>
      </c>
      <c r="S82" s="104">
        <v>100</v>
      </c>
      <c r="W82" s="333"/>
    </row>
    <row r="83" spans="11:23" ht="15.75" hidden="1">
      <c r="K83" s="102">
        <v>0.88</v>
      </c>
      <c r="M83" s="101"/>
      <c r="N83" s="101"/>
      <c r="P83" s="103">
        <v>12</v>
      </c>
      <c r="Q83" s="107">
        <v>100</v>
      </c>
      <c r="R83">
        <v>12</v>
      </c>
      <c r="S83" s="104">
        <v>100</v>
      </c>
      <c r="W83" s="333"/>
    </row>
    <row r="84" spans="13:23" ht="15.75" hidden="1">
      <c r="M84" s="101"/>
      <c r="N84" s="101"/>
      <c r="P84" s="103">
        <v>13</v>
      </c>
      <c r="Q84" s="107">
        <v>100</v>
      </c>
      <c r="R84">
        <v>13</v>
      </c>
      <c r="S84" s="104">
        <v>100</v>
      </c>
      <c r="W84" s="333"/>
    </row>
    <row r="85" spans="13:23" ht="15.75" hidden="1">
      <c r="M85" s="101"/>
      <c r="N85" s="101"/>
      <c r="P85" s="103">
        <v>14</v>
      </c>
      <c r="Q85" s="107">
        <v>100</v>
      </c>
      <c r="R85">
        <v>14</v>
      </c>
      <c r="S85" s="137">
        <v>70</v>
      </c>
      <c r="W85" s="333"/>
    </row>
    <row r="86" spans="13:23" ht="15.75" hidden="1">
      <c r="M86" s="101"/>
      <c r="N86" s="101"/>
      <c r="P86" s="103">
        <v>15</v>
      </c>
      <c r="Q86" s="107">
        <v>56</v>
      </c>
      <c r="R86">
        <v>15</v>
      </c>
      <c r="S86" s="137">
        <v>44</v>
      </c>
      <c r="W86" s="333"/>
    </row>
    <row r="87" spans="13:23" ht="15.75" hidden="1">
      <c r="M87" s="101"/>
      <c r="N87" s="101"/>
      <c r="P87" s="103">
        <v>16</v>
      </c>
      <c r="Q87" s="107">
        <v>90</v>
      </c>
      <c r="R87">
        <v>16</v>
      </c>
      <c r="S87" s="137">
        <v>100</v>
      </c>
      <c r="W87" s="333"/>
    </row>
    <row r="88" spans="13:23" ht="15.75" hidden="1">
      <c r="M88" s="101"/>
      <c r="N88" s="101"/>
      <c r="P88" s="103">
        <v>17</v>
      </c>
      <c r="Q88" s="107">
        <v>19</v>
      </c>
      <c r="R88">
        <v>17</v>
      </c>
      <c r="S88" s="139">
        <v>100</v>
      </c>
      <c r="W88" s="333"/>
    </row>
    <row r="89" spans="13:23" ht="15.75" hidden="1">
      <c r="M89" s="101"/>
      <c r="N89" s="101"/>
      <c r="P89" s="103">
        <v>18</v>
      </c>
      <c r="Q89" s="107">
        <v>72</v>
      </c>
      <c r="R89">
        <v>18</v>
      </c>
      <c r="S89" s="139">
        <v>100</v>
      </c>
      <c r="W89" s="333"/>
    </row>
    <row r="90" spans="13:23" ht="15.75" hidden="1">
      <c r="M90" s="101"/>
      <c r="N90" s="101"/>
      <c r="P90" s="103">
        <v>19</v>
      </c>
      <c r="Q90" s="107"/>
      <c r="R90">
        <v>19</v>
      </c>
      <c r="S90" s="139">
        <v>100</v>
      </c>
      <c r="W90" s="333"/>
    </row>
    <row r="91" spans="13:19" ht="15.75" hidden="1">
      <c r="M91" s="101"/>
      <c r="N91" s="101"/>
      <c r="P91" s="103">
        <v>20</v>
      </c>
      <c r="Q91" s="108">
        <v>100</v>
      </c>
      <c r="R91">
        <v>20</v>
      </c>
      <c r="S91" s="135">
        <v>95</v>
      </c>
    </row>
    <row r="92" spans="13:19" ht="15.75" hidden="1">
      <c r="M92" s="101"/>
      <c r="N92" s="101"/>
      <c r="P92" s="103">
        <v>21</v>
      </c>
      <c r="Q92" s="108">
        <v>100</v>
      </c>
      <c r="R92">
        <v>21</v>
      </c>
      <c r="S92" s="138">
        <v>51</v>
      </c>
    </row>
    <row r="93" spans="16:19" ht="15.75" hidden="1">
      <c r="P93" s="103">
        <v>22</v>
      </c>
      <c r="Q93" s="108">
        <v>100</v>
      </c>
      <c r="R93">
        <v>22</v>
      </c>
      <c r="S93" s="138">
        <v>47</v>
      </c>
    </row>
    <row r="94" spans="16:19" ht="15.75" hidden="1">
      <c r="P94" s="103">
        <v>23</v>
      </c>
      <c r="Q94" s="108">
        <v>0</v>
      </c>
      <c r="R94">
        <v>23</v>
      </c>
      <c r="S94" s="106">
        <v>100</v>
      </c>
    </row>
    <row r="95" spans="16:19" ht="15.75" hidden="1">
      <c r="P95" s="103">
        <v>24</v>
      </c>
      <c r="Q95" s="108">
        <v>100</v>
      </c>
      <c r="R95">
        <v>24</v>
      </c>
      <c r="S95" s="136">
        <v>94</v>
      </c>
    </row>
    <row r="96" spans="16:19" ht="15.75" hidden="1">
      <c r="P96" s="103">
        <v>25</v>
      </c>
      <c r="Q96" s="106">
        <v>67</v>
      </c>
      <c r="R96">
        <v>25</v>
      </c>
      <c r="S96" s="136">
        <v>0</v>
      </c>
    </row>
    <row r="97" spans="16:19" ht="15.75" hidden="1">
      <c r="P97" s="103">
        <v>26</v>
      </c>
      <c r="Q97" s="106">
        <v>100</v>
      </c>
      <c r="R97">
        <v>26</v>
      </c>
      <c r="S97" s="136">
        <v>93</v>
      </c>
    </row>
    <row r="98" spans="16:19" ht="15.75" hidden="1">
      <c r="P98" s="103">
        <v>27</v>
      </c>
      <c r="Q98" s="106">
        <v>100</v>
      </c>
      <c r="R98">
        <v>27</v>
      </c>
      <c r="S98" s="141">
        <v>100</v>
      </c>
    </row>
    <row r="99" spans="16:19" ht="15.75" hidden="1">
      <c r="P99" s="103">
        <v>28</v>
      </c>
      <c r="Q99" s="106">
        <v>100</v>
      </c>
      <c r="R99">
        <v>28</v>
      </c>
      <c r="S99" s="140">
        <v>67</v>
      </c>
    </row>
    <row r="100" spans="16:19" ht="15.75" hidden="1">
      <c r="P100" s="103">
        <v>29</v>
      </c>
      <c r="Q100" s="106">
        <v>100</v>
      </c>
      <c r="R100">
        <v>29</v>
      </c>
      <c r="S100" s="140">
        <v>100</v>
      </c>
    </row>
    <row r="101" spans="16:19" ht="15.75" hidden="1">
      <c r="P101" s="103">
        <v>30</v>
      </c>
      <c r="Q101" s="106">
        <v>100</v>
      </c>
      <c r="R101">
        <v>30</v>
      </c>
      <c r="S101" s="140">
        <v>56</v>
      </c>
    </row>
    <row r="102" spans="16:20" ht="28.5" hidden="1">
      <c r="P102" s="103">
        <v>31</v>
      </c>
      <c r="Q102" s="106">
        <v>99</v>
      </c>
      <c r="S102" s="142">
        <f>SUM(S72:S101)</f>
        <v>2308</v>
      </c>
      <c r="T102" s="143" t="s">
        <v>258</v>
      </c>
    </row>
    <row r="103" spans="16:19" ht="28.5" hidden="1">
      <c r="P103" s="103">
        <v>32</v>
      </c>
      <c r="Q103" s="109">
        <v>100</v>
      </c>
      <c r="S103" s="144">
        <v>0.77</v>
      </c>
    </row>
    <row r="104" ht="15.75" hidden="1">
      <c r="Q104">
        <f>SUM(Q72:Q103)</f>
        <v>2636</v>
      </c>
    </row>
    <row r="105" ht="15.75" hidden="1"/>
  </sheetData>
  <sheetProtection/>
  <mergeCells count="14">
    <mergeCell ref="B50:D50"/>
    <mergeCell ref="A6:D6"/>
    <mergeCell ref="E6:L6"/>
    <mergeCell ref="P51:T51"/>
    <mergeCell ref="M6:P6"/>
    <mergeCell ref="Q6:V6"/>
    <mergeCell ref="G51:M51"/>
    <mergeCell ref="A1:C3"/>
    <mergeCell ref="V1:V3"/>
    <mergeCell ref="A4:C4"/>
    <mergeCell ref="M4:U4"/>
    <mergeCell ref="D4:L4"/>
    <mergeCell ref="D2:U3"/>
    <mergeCell ref="D1:U1"/>
  </mergeCells>
  <conditionalFormatting sqref="U6:U48">
    <cfRule type="cellIs" priority="22" dxfId="1" operator="equal" stopIfTrue="1">
      <formula>"INSATISFACTORIO"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3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2012-10-08T12:24:27Z</cp:lastPrinted>
  <dcterms:created xsi:type="dcterms:W3CDTF">2009-10-06T19:46:28Z</dcterms:created>
  <dcterms:modified xsi:type="dcterms:W3CDTF">2012-10-16T22:28:52Z</dcterms:modified>
  <cp:category/>
  <cp:version/>
  <cp:contentType/>
  <cp:contentStatus/>
</cp:coreProperties>
</file>